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:\STAN_MORRICE\Annual Reports\"/>
    </mc:Choice>
  </mc:AlternateContent>
  <xr:revisionPtr revIDLastSave="0" documentId="13_ncr:1_{3BE04FD5-0451-4A68-8900-52A8F5AF679E}" xr6:coauthVersionLast="47" xr6:coauthVersionMax="47" xr10:uidLastSave="{00000000-0000-0000-0000-000000000000}"/>
  <bookViews>
    <workbookView xWindow="636" yWindow="168" windowWidth="17772" windowHeight="12360" tabRatio="602" firstSheet="8" activeTab="15" xr2:uid="{00000000-000D-0000-FFFF-FFFF00000000}"/>
  </bookViews>
  <sheets>
    <sheet name="State of Nevada" sheetId="19" r:id="rId1"/>
    <sheet name="Carson City" sheetId="4" r:id="rId2"/>
    <sheet name="Churchill" sheetId="5" r:id="rId3"/>
    <sheet name="Douglas" sheetId="6" r:id="rId4"/>
    <sheet name="Elko" sheetId="7" r:id="rId5"/>
    <sheet name="Esmeralda" sheetId="8" r:id="rId6"/>
    <sheet name="Eureka" sheetId="9" r:id="rId7"/>
    <sheet name="Humboldt" sheetId="10" r:id="rId8"/>
    <sheet name="Lander" sheetId="11" r:id="rId9"/>
    <sheet name="Lincoln" sheetId="12" r:id="rId10"/>
    <sheet name="Lyon" sheetId="13" r:id="rId11"/>
    <sheet name="Mineral" sheetId="14" r:id="rId12"/>
    <sheet name="Nye" sheetId="15" r:id="rId13"/>
    <sheet name="Pershing" sheetId="16" r:id="rId14"/>
    <sheet name="Storey" sheetId="18" r:id="rId15"/>
    <sheet name="White Pine" sheetId="17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9" l="1"/>
  <c r="G6" i="18"/>
  <c r="G7" i="18"/>
  <c r="E6" i="18"/>
  <c r="E7" i="18"/>
  <c r="G3" i="15"/>
  <c r="E3" i="15"/>
  <c r="E7" i="14"/>
  <c r="E3" i="14"/>
  <c r="E7" i="12"/>
  <c r="E3" i="12"/>
  <c r="E7" i="11"/>
  <c r="E3" i="6"/>
  <c r="E10" i="8"/>
  <c r="E6" i="8"/>
  <c r="E7" i="9"/>
  <c r="E3" i="9"/>
  <c r="G3" i="4"/>
  <c r="G3" i="19"/>
  <c r="E3" i="19"/>
  <c r="G15" i="17" l="1"/>
  <c r="E15" i="17"/>
  <c r="G15" i="18"/>
  <c r="E15" i="18"/>
  <c r="G15" i="15"/>
  <c r="E15" i="15"/>
  <c r="G15" i="14"/>
  <c r="E15" i="14"/>
  <c r="G15" i="13"/>
  <c r="E15" i="13"/>
  <c r="G15" i="12"/>
  <c r="E15" i="12"/>
  <c r="G15" i="11"/>
  <c r="E15" i="11"/>
  <c r="G15" i="10"/>
  <c r="E15" i="10"/>
  <c r="G15" i="9"/>
  <c r="E15" i="9"/>
  <c r="G15" i="8"/>
  <c r="E15" i="8"/>
  <c r="G15" i="4"/>
  <c r="E15" i="4"/>
  <c r="G15" i="5"/>
  <c r="E15" i="5"/>
  <c r="G15" i="6"/>
  <c r="E15" i="6"/>
  <c r="D6" i="19"/>
  <c r="E6" i="19" s="1"/>
  <c r="G14" i="19"/>
  <c r="F9" i="19"/>
  <c r="G9" i="19" s="1"/>
  <c r="F8" i="19"/>
  <c r="G8" i="19" s="1"/>
  <c r="F7" i="19"/>
  <c r="G7" i="19" s="1"/>
  <c r="F6" i="19"/>
  <c r="G6" i="19" s="1"/>
  <c r="F5" i="19"/>
  <c r="G5" i="19" s="1"/>
  <c r="F4" i="19"/>
  <c r="G4" i="19" s="1"/>
  <c r="D14" i="19"/>
  <c r="E14" i="19" s="1"/>
  <c r="D9" i="19"/>
  <c r="E9" i="19" s="1"/>
  <c r="D8" i="19"/>
  <c r="E8" i="19" s="1"/>
  <c r="D7" i="19"/>
  <c r="E7" i="19" s="1"/>
  <c r="D5" i="19"/>
  <c r="E5" i="19" s="1"/>
  <c r="D4" i="19"/>
  <c r="E4" i="19" s="1"/>
  <c r="G10" i="18"/>
  <c r="E10" i="18"/>
  <c r="G9" i="18"/>
  <c r="E9" i="18"/>
  <c r="G8" i="18"/>
  <c r="E8" i="18"/>
  <c r="G5" i="18"/>
  <c r="E5" i="18"/>
  <c r="G4" i="18"/>
  <c r="E4" i="18"/>
  <c r="G3" i="18"/>
  <c r="E3" i="18"/>
  <c r="G6" i="15"/>
  <c r="G8" i="15"/>
  <c r="G9" i="15"/>
  <c r="G10" i="9"/>
  <c r="G6" i="9"/>
  <c r="G10" i="10"/>
  <c r="G6" i="10"/>
  <c r="G9" i="11"/>
  <c r="G10" i="11"/>
  <c r="G6" i="11"/>
  <c r="G10" i="12"/>
  <c r="G9" i="12"/>
  <c r="G6" i="12"/>
  <c r="G10" i="13"/>
  <c r="G6" i="13"/>
  <c r="G6" i="14"/>
  <c r="G10" i="14"/>
  <c r="G10" i="15"/>
  <c r="G3" i="17"/>
  <c r="G6" i="17"/>
  <c r="G10" i="17"/>
  <c r="G5" i="16"/>
  <c r="G6" i="16"/>
  <c r="G7" i="16"/>
  <c r="G8" i="16"/>
  <c r="G9" i="16"/>
  <c r="G10" i="16"/>
  <c r="G15" i="16"/>
  <c r="G3" i="16"/>
  <c r="G9" i="17"/>
  <c r="G8" i="17"/>
  <c r="G7" i="17"/>
  <c r="G5" i="17"/>
  <c r="G4" i="17"/>
  <c r="G4" i="16"/>
  <c r="G7" i="15"/>
  <c r="G4" i="15"/>
  <c r="G9" i="14"/>
  <c r="G8" i="14"/>
  <c r="G5" i="14"/>
  <c r="G4" i="14"/>
  <c r="G9" i="13"/>
  <c r="G8" i="13"/>
  <c r="G7" i="13"/>
  <c r="G5" i="13"/>
  <c r="G4" i="13"/>
  <c r="G3" i="13"/>
  <c r="G8" i="12"/>
  <c r="G5" i="12"/>
  <c r="G4" i="12"/>
  <c r="G8" i="11"/>
  <c r="G5" i="11"/>
  <c r="G4" i="11"/>
  <c r="G3" i="11"/>
  <c r="G9" i="10"/>
  <c r="G8" i="10"/>
  <c r="G7" i="10"/>
  <c r="G5" i="10"/>
  <c r="G4" i="10"/>
  <c r="G3" i="10"/>
  <c r="G9" i="9"/>
  <c r="G8" i="9"/>
  <c r="G5" i="9"/>
  <c r="G4" i="9"/>
  <c r="G9" i="8"/>
  <c r="G8" i="8"/>
  <c r="G7" i="8"/>
  <c r="G5" i="8"/>
  <c r="G4" i="8"/>
  <c r="G3" i="8"/>
  <c r="G16" i="7"/>
  <c r="G10" i="7"/>
  <c r="G9" i="7"/>
  <c r="G8" i="7"/>
  <c r="G7" i="7"/>
  <c r="G6" i="7"/>
  <c r="G5" i="7"/>
  <c r="G4" i="7"/>
  <c r="G3" i="7"/>
  <c r="G10" i="6"/>
  <c r="G9" i="6"/>
  <c r="G8" i="6"/>
  <c r="G7" i="6"/>
  <c r="G6" i="6"/>
  <c r="G5" i="6"/>
  <c r="G4" i="6"/>
  <c r="G10" i="5"/>
  <c r="G9" i="5"/>
  <c r="G8" i="5"/>
  <c r="G7" i="5"/>
  <c r="G6" i="5"/>
  <c r="G5" i="5"/>
  <c r="G4" i="5"/>
  <c r="G3" i="5"/>
  <c r="G10" i="4"/>
  <c r="G9" i="4"/>
  <c r="G8" i="4"/>
  <c r="G7" i="4"/>
  <c r="G6" i="4"/>
  <c r="G5" i="4"/>
  <c r="G4" i="4"/>
  <c r="E16" i="7"/>
  <c r="E15" i="16"/>
  <c r="E10" i="17"/>
  <c r="E9" i="17"/>
  <c r="E8" i="17"/>
  <c r="E7" i="17"/>
  <c r="E6" i="17"/>
  <c r="E5" i="17"/>
  <c r="E4" i="17"/>
  <c r="E3" i="17"/>
  <c r="E10" i="16"/>
  <c r="E9" i="16"/>
  <c r="E8" i="16"/>
  <c r="E7" i="16"/>
  <c r="E6" i="16"/>
  <c r="E5" i="16"/>
  <c r="E4" i="16"/>
  <c r="E3" i="16"/>
  <c r="E10" i="15"/>
  <c r="E9" i="15"/>
  <c r="E8" i="15"/>
  <c r="E7" i="15"/>
  <c r="E6" i="15"/>
  <c r="E5" i="15"/>
  <c r="E4" i="15"/>
  <c r="E10" i="14"/>
  <c r="E9" i="14"/>
  <c r="E8" i="14"/>
  <c r="E6" i="14"/>
  <c r="E5" i="14"/>
  <c r="E4" i="14"/>
  <c r="E10" i="13"/>
  <c r="E9" i="13"/>
  <c r="E8" i="13"/>
  <c r="E7" i="13"/>
  <c r="E6" i="13"/>
  <c r="E5" i="13"/>
  <c r="E4" i="13"/>
  <c r="E3" i="13"/>
  <c r="E10" i="12"/>
  <c r="E9" i="12"/>
  <c r="E8" i="12"/>
  <c r="E6" i="12"/>
  <c r="E5" i="12"/>
  <c r="E4" i="12"/>
  <c r="E10" i="11"/>
  <c r="E9" i="11"/>
  <c r="E8" i="11"/>
  <c r="E6" i="11"/>
  <c r="E5" i="11"/>
  <c r="E4" i="11"/>
  <c r="E3" i="11"/>
  <c r="E10" i="10"/>
  <c r="E9" i="10"/>
  <c r="E8" i="10"/>
  <c r="E7" i="10"/>
  <c r="E6" i="10"/>
  <c r="E5" i="10"/>
  <c r="E4" i="10"/>
  <c r="E3" i="10"/>
  <c r="E10" i="9"/>
  <c r="E9" i="9"/>
  <c r="E8" i="9"/>
  <c r="E6" i="9"/>
  <c r="E5" i="9"/>
  <c r="E4" i="9"/>
  <c r="E9" i="8"/>
  <c r="E8" i="8"/>
  <c r="E7" i="8"/>
  <c r="E5" i="8"/>
  <c r="E4" i="8"/>
  <c r="E3" i="8"/>
  <c r="E10" i="7"/>
  <c r="E9" i="7"/>
  <c r="E8" i="7"/>
  <c r="E7" i="7"/>
  <c r="E6" i="7"/>
  <c r="E5" i="7"/>
  <c r="E4" i="7"/>
  <c r="E3" i="7"/>
  <c r="E10" i="6"/>
  <c r="E9" i="6"/>
  <c r="E8" i="6"/>
  <c r="E7" i="6"/>
  <c r="E6" i="6"/>
  <c r="E5" i="6"/>
  <c r="E4" i="6"/>
  <c r="E10" i="5"/>
  <c r="E9" i="5"/>
  <c r="E8" i="5"/>
  <c r="E7" i="5"/>
  <c r="E6" i="5"/>
  <c r="E5" i="5"/>
  <c r="E4" i="5"/>
  <c r="E3" i="5"/>
  <c r="E10" i="4"/>
  <c r="E9" i="4"/>
  <c r="E8" i="4"/>
  <c r="E7" i="4"/>
  <c r="E6" i="4"/>
  <c r="E5" i="4"/>
  <c r="E4" i="4"/>
  <c r="E3" i="4"/>
  <c r="E11" i="7" l="1"/>
  <c r="E11" i="6"/>
  <c r="G11" i="6"/>
  <c r="E11" i="16"/>
  <c r="G11" i="16"/>
  <c r="G11" i="7"/>
  <c r="G10" i="19"/>
  <c r="E10" i="19"/>
  <c r="G11" i="17"/>
  <c r="G11" i="14"/>
  <c r="G11" i="12"/>
  <c r="G11" i="8"/>
  <c r="E11" i="18"/>
  <c r="G11" i="18"/>
  <c r="G5" i="15"/>
  <c r="G11" i="15" s="1"/>
  <c r="G11" i="11"/>
  <c r="G11" i="9"/>
  <c r="G11" i="5"/>
  <c r="E11" i="4"/>
  <c r="G11" i="4"/>
  <c r="G11" i="10"/>
  <c r="G11" i="13"/>
  <c r="E11" i="17"/>
  <c r="E11" i="15"/>
  <c r="E11" i="14"/>
  <c r="E11" i="13"/>
  <c r="E11" i="12"/>
  <c r="E11" i="11"/>
  <c r="E11" i="10"/>
  <c r="E11" i="9"/>
  <c r="E11" i="8"/>
  <c r="E11" i="5"/>
</calcChain>
</file>

<file path=xl/sharedStrings.xml><?xml version="1.0" encoding="utf-8"?>
<sst xmlns="http://schemas.openxmlformats.org/spreadsheetml/2006/main" count="272" uniqueCount="37">
  <si>
    <t>Appeals (Felony &amp; GM)</t>
  </si>
  <si>
    <t>Cat. A (non-capital) felonies and cat. B felonies (max. &gt; 10 years)</t>
  </si>
  <si>
    <t>Cat. B Felonies (max. &lt;= 10 years), C, D, E felonies, and GM)</t>
  </si>
  <si>
    <t>Juvenile (delinquency, supervision, &amp; appeals)</t>
  </si>
  <si>
    <t>Juvenile (probation/parole violations)</t>
  </si>
  <si>
    <t>Misdemeanor (all other &amp; appeals)</t>
  </si>
  <si>
    <t>Misdemeanor (DUI &amp; DV)</t>
  </si>
  <si>
    <t>Probation/Parole Violation</t>
  </si>
  <si>
    <t># Cases</t>
  </si>
  <si>
    <t>Death Penalty</t>
  </si>
  <si>
    <t>CARSON CITY COUNTY</t>
  </si>
  <si>
    <t>Attorney Calculated Equivalent</t>
  </si>
  <si>
    <t>CHURCHILL COUNTY</t>
  </si>
  <si>
    <t>DOUGLAS COUNTY</t>
  </si>
  <si>
    <t>ESMERALDA COUNTY</t>
  </si>
  <si>
    <t>EUREKA COUNTY</t>
  </si>
  <si>
    <t>HUMBOLDT COUNTY</t>
  </si>
  <si>
    <t>LANDER COUNTY</t>
  </si>
  <si>
    <t>LINCOLN COUNTY</t>
  </si>
  <si>
    <t>LYON COUNTY</t>
  </si>
  <si>
    <t>MINERAL COUNTY</t>
  </si>
  <si>
    <t>NYE COUNTY</t>
  </si>
  <si>
    <t>PERSHING COUNTY</t>
  </si>
  <si>
    <t>WHITE PINE COUNTY</t>
  </si>
  <si>
    <t>Recorded Time Attorney Calculated Equivalent</t>
  </si>
  <si>
    <r>
      <t xml:space="preserve">Recorded # Hours </t>
    </r>
    <r>
      <rPr>
        <b/>
        <sz val="11"/>
        <color rgb="FFFF0000"/>
        <rFont val="Calibri"/>
        <family val="2"/>
      </rPr>
      <t>^</t>
    </r>
  </si>
  <si>
    <r>
      <rPr>
        <b/>
        <sz val="11"/>
        <color rgb="FFFF0000"/>
        <rFont val="Calibri"/>
        <family val="2"/>
      </rPr>
      <t>^</t>
    </r>
    <r>
      <rPr>
        <b/>
        <sz val="11"/>
        <color rgb="FF000000"/>
        <rFont val="Calibri"/>
        <family val="2"/>
      </rPr>
      <t xml:space="preserve">  Recorded hours entered into LegalServer.</t>
    </r>
  </si>
  <si>
    <r>
      <t xml:space="preserve">Weighted Caseload Value </t>
    </r>
    <r>
      <rPr>
        <b/>
        <sz val="11"/>
        <color rgb="FFFF0000"/>
        <rFont val="Calibri"/>
        <family val="2"/>
      </rPr>
      <t>*</t>
    </r>
  </si>
  <si>
    <r>
      <rPr>
        <b/>
        <sz val="11"/>
        <color rgb="FFFF0000"/>
        <rFont val="Calibri"/>
        <family val="2"/>
      </rPr>
      <t>*</t>
    </r>
    <r>
      <rPr>
        <b/>
        <sz val="11"/>
        <color rgb="FF000000"/>
        <rFont val="Calibri"/>
        <family val="2"/>
      </rPr>
      <t xml:space="preserve"> NV Rural Workload Assessment Final Report 11.2  (figure 6 pg 18)</t>
    </r>
  </si>
  <si>
    <r>
      <t xml:space="preserve">ELKO COUNTY </t>
    </r>
    <r>
      <rPr>
        <b/>
        <sz val="16"/>
        <color rgb="FFFF0000"/>
        <rFont val="Calibri"/>
        <family val="2"/>
      </rPr>
      <t>**</t>
    </r>
  </si>
  <si>
    <r>
      <rPr>
        <b/>
        <sz val="11"/>
        <color rgb="FFFF0000"/>
        <rFont val="Calibri"/>
        <family val="2"/>
      </rPr>
      <t>**</t>
    </r>
    <r>
      <rPr>
        <b/>
        <sz val="11"/>
        <color rgb="FF000000"/>
        <rFont val="Calibri"/>
        <family val="2"/>
      </rPr>
      <t xml:space="preserve"> Elko County shows only conflict counsel numbers (Elko PD hours not included)</t>
    </r>
  </si>
  <si>
    <r>
      <t>Recorded # Hours</t>
    </r>
    <r>
      <rPr>
        <b/>
        <sz val="11"/>
        <color rgb="FFFF0000"/>
        <rFont val="Calibri"/>
        <family val="2"/>
      </rPr>
      <t xml:space="preserve"> ^</t>
    </r>
  </si>
  <si>
    <r>
      <rPr>
        <b/>
        <sz val="11"/>
        <color rgb="FFFF0000"/>
        <rFont val="Calibri"/>
        <family val="2"/>
      </rPr>
      <t xml:space="preserve">* </t>
    </r>
    <r>
      <rPr>
        <b/>
        <sz val="11"/>
        <color rgb="FF000000"/>
        <rFont val="Calibri"/>
        <family val="2"/>
      </rPr>
      <t>NV Rural Workload Assessment Final Report 11.2  (figure 6 pg 18)</t>
    </r>
  </si>
  <si>
    <r>
      <rPr>
        <b/>
        <sz val="11"/>
        <color rgb="FFFF0000"/>
        <rFont val="Calibri"/>
        <family val="2"/>
      </rPr>
      <t>*</t>
    </r>
    <r>
      <rPr>
        <b/>
        <sz val="11"/>
        <color rgb="FF000000"/>
        <rFont val="Calibri"/>
        <family val="2"/>
      </rPr>
      <t xml:space="preserve">  NV Rural Workload Assessment Final Report 11.2  (figure 6 pg 18)</t>
    </r>
  </si>
  <si>
    <r>
      <t xml:space="preserve">Recorded Hours LegalServer </t>
    </r>
    <r>
      <rPr>
        <b/>
        <sz val="11"/>
        <color rgb="FFFF0000"/>
        <rFont val="Calibri"/>
        <family val="2"/>
      </rPr>
      <t>^</t>
    </r>
  </si>
  <si>
    <t>STOREY COUNTY</t>
  </si>
  <si>
    <t>STATE OF NEVADA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</si>
</sst>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FF0000"/>
      <name val="Calibri"/>
      <family val="2"/>
    </font>
    <font>
      <b/>
      <sz val="16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0" borderId="6" xfId="0" applyFont="1" applyBorder="1"/>
    <xf numFmtId="0" fontId="2" fillId="0" borderId="5" xfId="0" applyFont="1" applyBorder="1"/>
    <xf numFmtId="0" fontId="2" fillId="0" borderId="7" xfId="0" applyFont="1" applyBorder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1" xfId="0" applyBorder="1"/>
    <xf numFmtId="0" fontId="2" fillId="0" borderId="1" xfId="0" applyFont="1" applyBorder="1"/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5" fontId="0" fillId="4" borderId="5" xfId="0" applyNumberFormat="1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/>
    </xf>
    <xf numFmtId="164" fontId="2" fillId="5" borderId="8" xfId="0" applyNumberFormat="1" applyFont="1" applyFill="1" applyBorder="1" applyAlignment="1">
      <alignment horizontal="center" vertical="center"/>
    </xf>
    <xf numFmtId="165" fontId="0" fillId="6" borderId="5" xfId="0" applyNumberFormat="1" applyFill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horizontal="center" vertical="center"/>
    </xf>
    <xf numFmtId="165" fontId="0" fillId="4" borderId="6" xfId="0" applyNumberFormat="1" applyFill="1" applyBorder="1" applyAlignment="1">
      <alignment horizontal="center" vertical="center"/>
    </xf>
    <xf numFmtId="165" fontId="0" fillId="4" borderId="7" xfId="0" applyNumberForma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164" fontId="2" fillId="5" borderId="4" xfId="0" applyNumberFormat="1" applyFont="1" applyFill="1" applyBorder="1" applyAlignment="1">
      <alignment horizontal="center" vertical="center"/>
    </xf>
    <xf numFmtId="165" fontId="0" fillId="6" borderId="6" xfId="0" applyNumberFormat="1" applyFill="1" applyBorder="1" applyAlignment="1">
      <alignment horizontal="center" vertical="center"/>
    </xf>
    <xf numFmtId="165" fontId="0" fillId="6" borderId="7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164" fontId="2" fillId="5" borderId="6" xfId="0" applyNumberFormat="1" applyFont="1" applyFill="1" applyBorder="1" applyAlignment="1">
      <alignment horizontal="center" vertical="center"/>
    </xf>
    <xf numFmtId="164" fontId="2" fillId="5" borderId="5" xfId="0" applyNumberFormat="1" applyFont="1" applyFill="1" applyBorder="1" applyAlignment="1">
      <alignment horizontal="center" vertical="center"/>
    </xf>
    <xf numFmtId="164" fontId="2" fillId="5" borderId="7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65" fontId="0" fillId="4" borderId="9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7E0F8-021C-4927-A52D-0ECCE480BC69}">
  <dimension ref="B1:G14"/>
  <sheetViews>
    <sheetView workbookViewId="0">
      <selection activeCell="F14" sqref="F14"/>
    </sheetView>
  </sheetViews>
  <sheetFormatPr defaultRowHeight="14.4" x14ac:dyDescent="0.3"/>
  <cols>
    <col min="2" max="2" width="62.109375" customWidth="1"/>
    <col min="3" max="3" width="10.33203125" style="5" customWidth="1"/>
    <col min="4" max="4" width="12" bestFit="1" customWidth="1"/>
    <col min="5" max="5" width="11.5546875" customWidth="1"/>
    <col min="6" max="6" width="13" customWidth="1"/>
    <col min="7" max="7" width="10.88671875" customWidth="1"/>
  </cols>
  <sheetData>
    <row r="1" spans="2:7" ht="15" thickBot="1" x14ac:dyDescent="0.35">
      <c r="E1" s="10"/>
      <c r="G1" s="10"/>
    </row>
    <row r="2" spans="2:7" ht="72.599999999999994" thickBot="1" x14ac:dyDescent="0.35">
      <c r="B2" s="8" t="s">
        <v>36</v>
      </c>
      <c r="C2" s="6" t="s">
        <v>27</v>
      </c>
      <c r="D2" s="7" t="s">
        <v>8</v>
      </c>
      <c r="E2" s="6" t="s">
        <v>11</v>
      </c>
      <c r="F2" s="6" t="s">
        <v>34</v>
      </c>
      <c r="G2" s="6" t="s">
        <v>24</v>
      </c>
    </row>
    <row r="3" spans="2:7" x14ac:dyDescent="0.3">
      <c r="B3" s="2" t="s">
        <v>0</v>
      </c>
      <c r="C3" s="33">
        <v>50</v>
      </c>
      <c r="D3" s="35"/>
      <c r="E3" s="37">
        <f>C3*D3/1392.6</f>
        <v>0</v>
      </c>
      <c r="F3" s="39"/>
      <c r="G3" s="41">
        <f t="shared" ref="G3" si="0">F3/1392.6</f>
        <v>0</v>
      </c>
    </row>
    <row r="4" spans="2:7" x14ac:dyDescent="0.3">
      <c r="B4" s="3" t="s">
        <v>1</v>
      </c>
      <c r="C4" s="23">
        <v>50</v>
      </c>
      <c r="D4" s="25">
        <f>'Carson City'!D4+Churchill!D4+Douglas!D4+Elko!D4+Esmeralda!D4+Eureka!D4+Humboldt!D4+Lander!D4+Lincoln!D4+Lyon!D4+Mineral!D4+Nye!D4+Pershing!D4+Storey!D4+'White Pine'!D4</f>
        <v>261</v>
      </c>
      <c r="E4" s="27">
        <f t="shared" ref="E4:E9" si="1">C4*D4/1392.6</f>
        <v>9.3709607927617409</v>
      </c>
      <c r="F4" s="29">
        <f>'Carson City'!F4+Churchill!F4+Douglas!F4+Elko!F4+Esmeralda!F4+Eureka!F4+Humboldt!F4+Lander!F4+Lincoln!F4+Lyon!F4+Mineral!F4+Nye!F4+Pershing!F4+Storey!F4+'White Pine'!F4</f>
        <v>18222</v>
      </c>
      <c r="G4" s="31">
        <f t="shared" ref="G4:G9" si="2">F4/1392.6</f>
        <v>13.084877208099957</v>
      </c>
    </row>
    <row r="5" spans="2:7" x14ac:dyDescent="0.3">
      <c r="B5" s="3" t="s">
        <v>2</v>
      </c>
      <c r="C5" s="23">
        <v>20</v>
      </c>
      <c r="D5" s="25">
        <f>'Carson City'!D5+Churchill!D5+Douglas!D5+Elko!D5+Esmeralda!D5+Eureka!D5+Humboldt!D5+Lander!D5+Lincoln!D5+Lyon!D5+Mineral!D5+Nye!D5+Pershing!D5+Storey!D5+'White Pine'!D5</f>
        <v>3729</v>
      </c>
      <c r="E5" s="27">
        <f t="shared" si="1"/>
        <v>53.554502369668249</v>
      </c>
      <c r="F5" s="29">
        <f>'Carson City'!F5+Churchill!F5+Douglas!F5+Elko!F5+Esmeralda!F5+Eureka!F5+Humboldt!F5+Lander!F5+Lincoln!F5+Lyon!F5+Mineral!F5+Nye!F5+Pershing!F5+Storey!F5+'White Pine'!F5</f>
        <v>48389.599999999999</v>
      </c>
      <c r="G5" s="31">
        <f t="shared" si="2"/>
        <v>34.747666235817896</v>
      </c>
    </row>
    <row r="6" spans="2:7" x14ac:dyDescent="0.3">
      <c r="B6" s="3" t="s">
        <v>3</v>
      </c>
      <c r="C6" s="23">
        <v>7.5</v>
      </c>
      <c r="D6" s="25">
        <f>'Carson City'!D6+Churchill!D6+Douglas!D6+Elko!D6+Esmeralda!D6+Eureka!D6+Humboldt!D6+Lander!D6+Lincoln!D6+Lyon!D6+Mineral!D6+Nye!D6+Pershing!D6+Storey!D6+'White Pine'!D6</f>
        <v>576</v>
      </c>
      <c r="E6" s="27">
        <f t="shared" si="1"/>
        <v>3.1021111589831971</v>
      </c>
      <c r="F6" s="29">
        <f>'Carson City'!F6+Churchill!F6+Douglas!F6+Elko!F6+Esmeralda!F6+Eureka!F6+Humboldt!F6+Lander!F6+Lincoln!F6+Lyon!F6+Mineral!F6+Nye!F6+Pershing!F6+Storey!F6+'White Pine'!F6</f>
        <v>4867.05</v>
      </c>
      <c r="G6" s="31">
        <f t="shared" si="2"/>
        <v>3.4949375269280485</v>
      </c>
    </row>
    <row r="7" spans="2:7" x14ac:dyDescent="0.3">
      <c r="B7" s="3" t="s">
        <v>4</v>
      </c>
      <c r="C7" s="23">
        <v>26</v>
      </c>
      <c r="D7" s="25">
        <f>'Carson City'!D7+Churchill!D7+Douglas!D7+Elko!D7+Esmeralda!D7+Eureka!D7+Humboldt!D7+Lander!D7+Lincoln!D7+Lyon!D7+Mineral!D7+Nye!D7+Pershing!D7+Storey!D7+'White Pine'!D7</f>
        <v>58</v>
      </c>
      <c r="E7" s="27">
        <f t="shared" si="1"/>
        <v>1.0828665804969124</v>
      </c>
      <c r="F7" s="29">
        <f>'Carson City'!F7+Churchill!F7+Douglas!F7+Elko!F7+Esmeralda!F7+Eureka!F7+Humboldt!F7+Lander!F7+Lincoln!F7+Lyon!F7+Mineral!F7+Nye!F7+Pershing!F7+Storey!F7+'White Pine'!F7</f>
        <v>826.99999999999989</v>
      </c>
      <c r="G7" s="31">
        <f t="shared" si="2"/>
        <v>0.59385322418497766</v>
      </c>
    </row>
    <row r="8" spans="2:7" x14ac:dyDescent="0.3">
      <c r="B8" s="3" t="s">
        <v>5</v>
      </c>
      <c r="C8" s="23">
        <v>6</v>
      </c>
      <c r="D8" s="25">
        <f>'Carson City'!D8+Churchill!D8+Douglas!D8+Elko!D8+Esmeralda!D8+Eureka!D8+Humboldt!D8+Lander!D8+Lincoln!D8+Lyon!D8+Mineral!D8+Nye!D8+Pershing!D8+Storey!D8+'White Pine'!D8</f>
        <v>2606</v>
      </c>
      <c r="E8" s="27">
        <f t="shared" si="1"/>
        <v>11.22791900043085</v>
      </c>
      <c r="F8" s="29">
        <f>'Carson City'!F8+Churchill!F8+Douglas!F8+Elko!F8+Esmeralda!F8+Eureka!F8+Humboldt!F8+Lander!F8+Lincoln!F8+Lyon!F8+Mineral!F8+Nye!F8+Pershing!F8+Storey!F8+'White Pine'!F8</f>
        <v>10767.7</v>
      </c>
      <c r="G8" s="31">
        <f t="shared" si="2"/>
        <v>7.7320838718942992</v>
      </c>
    </row>
    <row r="9" spans="2:7" x14ac:dyDescent="0.3">
      <c r="B9" s="3" t="s">
        <v>6</v>
      </c>
      <c r="C9" s="23">
        <v>10</v>
      </c>
      <c r="D9" s="25">
        <f>'Carson City'!D9+Churchill!D9+Douglas!D9+Elko!D9+Esmeralda!D9+Eureka!D9+Humboldt!D9+Lander!D9+Lincoln!D9+Lyon!D9+Mineral!D9+Nye!D9+Pershing!D9+Storey!D9+'White Pine'!D9</f>
        <v>1333</v>
      </c>
      <c r="E9" s="27">
        <f t="shared" si="1"/>
        <v>9.5720235530662077</v>
      </c>
      <c r="F9" s="29">
        <f>'Carson City'!F9+Churchill!F9+Douglas!F9+Elko!F9+Esmeralda!F9+Eureka!F9+Humboldt!F9+Lander!F9+Lincoln!F9+Lyon!F9+Mineral!F9+Nye!F9+Pershing!F9+Storey!F9+'White Pine'!F9</f>
        <v>7295.8</v>
      </c>
      <c r="G9" s="31">
        <f t="shared" si="2"/>
        <v>5.2389774522475951</v>
      </c>
    </row>
    <row r="10" spans="2:7" ht="15" thickBot="1" x14ac:dyDescent="0.35">
      <c r="C10" s="9"/>
      <c r="D10" s="9"/>
      <c r="E10" s="12">
        <f>SUM(E4:E9)</f>
        <v>87.910383455407143</v>
      </c>
      <c r="F10" s="13"/>
      <c r="G10" s="14">
        <f>SUM(G4:G9)</f>
        <v>64.892395519172766</v>
      </c>
    </row>
    <row r="11" spans="2:7" ht="15" thickTop="1" x14ac:dyDescent="0.3">
      <c r="B11" s="1" t="s">
        <v>33</v>
      </c>
      <c r="D11" s="5"/>
      <c r="E11" s="5"/>
      <c r="F11" s="5"/>
      <c r="G11" s="5"/>
    </row>
    <row r="12" spans="2:7" x14ac:dyDescent="0.3">
      <c r="B12" s="1" t="s">
        <v>26</v>
      </c>
      <c r="D12" s="5"/>
      <c r="E12" s="5"/>
      <c r="F12" s="5"/>
      <c r="G12" s="5"/>
    </row>
    <row r="13" spans="2:7" ht="15" thickBot="1" x14ac:dyDescent="0.35">
      <c r="B13" s="1"/>
      <c r="D13" s="5"/>
      <c r="E13" s="5"/>
      <c r="F13" s="5"/>
      <c r="G13" s="5"/>
    </row>
    <row r="14" spans="2:7" ht="15" thickBot="1" x14ac:dyDescent="0.35">
      <c r="B14" s="11" t="s">
        <v>9</v>
      </c>
      <c r="C14" s="24">
        <v>3647.6</v>
      </c>
      <c r="D14" s="26">
        <f>'Carson City'!D17+Churchill!D17+Douglas!D17+Elko!D16+Esmeralda!D17+Eureka!D17+Humboldt!D15+Lander!D15+Lincoln!D15+Lyon!D15+Mineral!D16+Nye!D15+Pershing!D15+Storey!D16+'White Pine'!D16</f>
        <v>6</v>
      </c>
      <c r="E14" s="28">
        <f>C14*D14/1392.6</f>
        <v>15.71563981042654</v>
      </c>
      <c r="F14" s="30">
        <f>Elko!F16+Pershing!F15+Nye!F15+Lincoln!F15</f>
        <v>1776.1</v>
      </c>
      <c r="G14" s="32">
        <f>F14/1392.6</f>
        <v>1.2753841734884388</v>
      </c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79401-979F-4BFE-9EE6-796E5C127F9D}">
  <dimension ref="B1:G17"/>
  <sheetViews>
    <sheetView workbookViewId="0">
      <selection activeCell="B2" sqref="B2"/>
    </sheetView>
  </sheetViews>
  <sheetFormatPr defaultRowHeight="14.4" x14ac:dyDescent="0.3"/>
  <cols>
    <col min="2" max="2" width="62.109375" customWidth="1"/>
    <col min="3" max="3" width="10.33203125" style="5" customWidth="1"/>
    <col min="4" max="4" width="12" bestFit="1" customWidth="1"/>
    <col min="5" max="5" width="11.5546875" customWidth="1"/>
    <col min="6" max="6" width="12.109375" customWidth="1"/>
    <col min="7" max="7" width="10.88671875" customWidth="1"/>
  </cols>
  <sheetData>
    <row r="1" spans="2:7" ht="15" thickBot="1" x14ac:dyDescent="0.35">
      <c r="G1" s="10"/>
    </row>
    <row r="2" spans="2:7" ht="72.599999999999994" thickBot="1" x14ac:dyDescent="0.35">
      <c r="B2" s="8" t="s">
        <v>18</v>
      </c>
      <c r="C2" s="6" t="s">
        <v>27</v>
      </c>
      <c r="D2" s="7" t="s">
        <v>8</v>
      </c>
      <c r="E2" s="6" t="s">
        <v>11</v>
      </c>
      <c r="F2" s="6" t="s">
        <v>31</v>
      </c>
      <c r="G2" s="6" t="s">
        <v>24</v>
      </c>
    </row>
    <row r="3" spans="2:7" x14ac:dyDescent="0.3">
      <c r="B3" s="2" t="s">
        <v>0</v>
      </c>
      <c r="C3" s="43">
        <v>50</v>
      </c>
      <c r="D3" s="46"/>
      <c r="E3" s="27">
        <f t="shared" ref="E3:E10" si="0">C3*D3/1392.6</f>
        <v>0</v>
      </c>
      <c r="F3" s="39"/>
      <c r="G3" s="41"/>
    </row>
    <row r="4" spans="2:7" x14ac:dyDescent="0.3">
      <c r="B4" s="3" t="s">
        <v>1</v>
      </c>
      <c r="C4" s="44">
        <v>50</v>
      </c>
      <c r="D4" s="47">
        <v>2</v>
      </c>
      <c r="E4" s="27">
        <f t="shared" si="0"/>
        <v>7.1808128680166602E-2</v>
      </c>
      <c r="F4" s="29">
        <v>32.5</v>
      </c>
      <c r="G4" s="31">
        <f>F4/1392.6</f>
        <v>2.3337641821054144E-2</v>
      </c>
    </row>
    <row r="5" spans="2:7" x14ac:dyDescent="0.3">
      <c r="B5" s="3" t="s">
        <v>2</v>
      </c>
      <c r="C5" s="44">
        <v>20</v>
      </c>
      <c r="D5" s="47">
        <v>37</v>
      </c>
      <c r="E5" s="27">
        <f t="shared" si="0"/>
        <v>0.53138015223323287</v>
      </c>
      <c r="F5" s="29">
        <v>731.5</v>
      </c>
      <c r="G5" s="31">
        <f>F5/1392.6</f>
        <v>0.52527646129541872</v>
      </c>
    </row>
    <row r="6" spans="2:7" x14ac:dyDescent="0.3">
      <c r="B6" s="3" t="s">
        <v>3</v>
      </c>
      <c r="C6" s="44">
        <v>7.5</v>
      </c>
      <c r="D6" s="47">
        <v>1</v>
      </c>
      <c r="E6" s="27">
        <f t="shared" si="0"/>
        <v>5.3856096510124952E-3</v>
      </c>
      <c r="F6" s="29"/>
      <c r="G6" s="31">
        <f>F6/1392.6</f>
        <v>0</v>
      </c>
    </row>
    <row r="7" spans="2:7" x14ac:dyDescent="0.3">
      <c r="B7" s="3" t="s">
        <v>4</v>
      </c>
      <c r="C7" s="44">
        <v>26</v>
      </c>
      <c r="D7" s="47"/>
      <c r="E7" s="27">
        <f t="shared" si="0"/>
        <v>0</v>
      </c>
      <c r="F7" s="29"/>
      <c r="G7" s="31"/>
    </row>
    <row r="8" spans="2:7" x14ac:dyDescent="0.3">
      <c r="B8" s="3" t="s">
        <v>5</v>
      </c>
      <c r="C8" s="44">
        <v>6</v>
      </c>
      <c r="D8" s="47">
        <v>12</v>
      </c>
      <c r="E8" s="27">
        <f t="shared" si="0"/>
        <v>5.1701852649719951E-2</v>
      </c>
      <c r="F8" s="29">
        <v>155.69999999999999</v>
      </c>
      <c r="G8" s="31">
        <f>F8/1392.6</f>
        <v>0.11180525635501938</v>
      </c>
    </row>
    <row r="9" spans="2:7" x14ac:dyDescent="0.3">
      <c r="B9" s="3" t="s">
        <v>6</v>
      </c>
      <c r="C9" s="44">
        <v>10</v>
      </c>
      <c r="D9" s="47">
        <v>7</v>
      </c>
      <c r="E9" s="27">
        <f t="shared" si="0"/>
        <v>5.0265690076116622E-2</v>
      </c>
      <c r="F9" s="29">
        <v>173.6</v>
      </c>
      <c r="G9" s="31">
        <f>F9/1392.6</f>
        <v>0.12465891138876921</v>
      </c>
    </row>
    <row r="10" spans="2:7" ht="15" thickBot="1" x14ac:dyDescent="0.35">
      <c r="B10" s="3" t="s">
        <v>7</v>
      </c>
      <c r="C10" s="44">
        <v>4</v>
      </c>
      <c r="D10" s="47"/>
      <c r="E10" s="27">
        <f t="shared" si="0"/>
        <v>0</v>
      </c>
      <c r="F10" s="29"/>
      <c r="G10" s="31">
        <f>F10/1392.6</f>
        <v>0</v>
      </c>
    </row>
    <row r="11" spans="2:7" ht="15.6" thickTop="1" thickBot="1" x14ac:dyDescent="0.35">
      <c r="D11" s="5"/>
      <c r="E11" s="12">
        <f>SUM(E3:E10)</f>
        <v>0.71054143329024855</v>
      </c>
      <c r="F11" s="13"/>
      <c r="G11" s="15">
        <f>SUM(G3:G10)</f>
        <v>0.78507827086026138</v>
      </c>
    </row>
    <row r="12" spans="2:7" ht="15" thickTop="1" x14ac:dyDescent="0.3">
      <c r="B12" s="1" t="s">
        <v>28</v>
      </c>
      <c r="D12" s="5"/>
      <c r="E12" s="5"/>
      <c r="F12" s="5"/>
      <c r="G12" s="5"/>
    </row>
    <row r="13" spans="2:7" x14ac:dyDescent="0.3">
      <c r="B13" s="1" t="s">
        <v>26</v>
      </c>
      <c r="D13" s="5"/>
      <c r="E13" s="5"/>
      <c r="F13" s="5"/>
      <c r="G13" s="5"/>
    </row>
    <row r="14" spans="2:7" ht="15" thickBot="1" x14ac:dyDescent="0.35">
      <c r="B14" s="1"/>
      <c r="D14" s="5"/>
      <c r="E14" s="5"/>
      <c r="F14" s="5"/>
      <c r="G14" s="5"/>
    </row>
    <row r="15" spans="2:7" ht="15" thickBot="1" x14ac:dyDescent="0.35">
      <c r="B15" s="11" t="s">
        <v>9</v>
      </c>
      <c r="C15" s="24">
        <v>3647.6</v>
      </c>
      <c r="D15" s="26">
        <v>1</v>
      </c>
      <c r="E15" s="28">
        <f>C15*D15/1392.6</f>
        <v>2.6192733017377567</v>
      </c>
      <c r="F15" s="30">
        <v>1154.5999999999999</v>
      </c>
      <c r="G15" s="32">
        <f>F15/1392.6</f>
        <v>0.82909665374120345</v>
      </c>
    </row>
    <row r="17" spans="2:7" s="5" customFormat="1" x14ac:dyDescent="0.3">
      <c r="B17"/>
      <c r="D17"/>
      <c r="E17"/>
      <c r="F17" s="1"/>
      <c r="G17"/>
    </row>
  </sheetData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7C264-C6A3-44C0-844E-65002A5027D2}">
  <dimension ref="B1:G17"/>
  <sheetViews>
    <sheetView topLeftCell="B1" workbookViewId="0">
      <selection activeCell="B2" sqref="B2"/>
    </sheetView>
  </sheetViews>
  <sheetFormatPr defaultRowHeight="14.4" x14ac:dyDescent="0.3"/>
  <cols>
    <col min="2" max="2" width="62.109375" customWidth="1"/>
    <col min="3" max="3" width="10.33203125" style="5" customWidth="1"/>
    <col min="4" max="4" width="12" bestFit="1" customWidth="1"/>
    <col min="5" max="5" width="11.5546875" customWidth="1"/>
    <col min="6" max="6" width="12.109375" customWidth="1"/>
    <col min="7" max="7" width="10.88671875" customWidth="1"/>
  </cols>
  <sheetData>
    <row r="1" spans="2:7" ht="15" thickBot="1" x14ac:dyDescent="0.35">
      <c r="G1" s="10"/>
    </row>
    <row r="2" spans="2:7" ht="72.599999999999994" thickBot="1" x14ac:dyDescent="0.35">
      <c r="B2" s="8" t="s">
        <v>19</v>
      </c>
      <c r="C2" s="6" t="s">
        <v>27</v>
      </c>
      <c r="D2" s="7" t="s">
        <v>8</v>
      </c>
      <c r="E2" s="6" t="s">
        <v>11</v>
      </c>
      <c r="F2" s="6" t="s">
        <v>31</v>
      </c>
      <c r="G2" s="6" t="s">
        <v>24</v>
      </c>
    </row>
    <row r="3" spans="2:7" x14ac:dyDescent="0.3">
      <c r="B3" s="19" t="s">
        <v>0</v>
      </c>
      <c r="C3" s="43">
        <v>50</v>
      </c>
      <c r="D3" s="46">
        <v>4</v>
      </c>
      <c r="E3" s="37">
        <f>C3*D3/1392.6</f>
        <v>0.1436162573603332</v>
      </c>
      <c r="F3" s="39">
        <v>180.4</v>
      </c>
      <c r="G3" s="41">
        <f t="shared" ref="G3:G10" si="0">F3/1392.6</f>
        <v>0.12954186413902055</v>
      </c>
    </row>
    <row r="4" spans="2:7" x14ac:dyDescent="0.3">
      <c r="B4" s="20" t="s">
        <v>1</v>
      </c>
      <c r="C4" s="44">
        <v>50</v>
      </c>
      <c r="D4" s="47">
        <v>37</v>
      </c>
      <c r="E4" s="27">
        <f t="shared" ref="E4:E10" si="1">C4*D4/1392.6</f>
        <v>1.3284503805830821</v>
      </c>
      <c r="F4" s="29">
        <v>2715.1</v>
      </c>
      <c r="G4" s="31">
        <f t="shared" si="0"/>
        <v>1.9496625017952032</v>
      </c>
    </row>
    <row r="5" spans="2:7" x14ac:dyDescent="0.3">
      <c r="B5" s="20" t="s">
        <v>2</v>
      </c>
      <c r="C5" s="44">
        <v>20</v>
      </c>
      <c r="D5" s="47">
        <v>614</v>
      </c>
      <c r="E5" s="27">
        <f t="shared" si="1"/>
        <v>8.818038201924459</v>
      </c>
      <c r="F5" s="29">
        <v>10190.299999999999</v>
      </c>
      <c r="G5" s="31">
        <f t="shared" si="0"/>
        <v>7.3174637368950162</v>
      </c>
    </row>
    <row r="6" spans="2:7" x14ac:dyDescent="0.3">
      <c r="B6" s="20" t="s">
        <v>3</v>
      </c>
      <c r="C6" s="44">
        <v>7.5</v>
      </c>
      <c r="D6" s="47">
        <v>186</v>
      </c>
      <c r="E6" s="27">
        <f t="shared" si="1"/>
        <v>1.001723395088324</v>
      </c>
      <c r="F6" s="29">
        <v>684.1</v>
      </c>
      <c r="G6" s="31">
        <f t="shared" si="0"/>
        <v>0.4912394083010197</v>
      </c>
    </row>
    <row r="7" spans="2:7" x14ac:dyDescent="0.3">
      <c r="B7" s="20" t="s">
        <v>4</v>
      </c>
      <c r="C7" s="44">
        <v>26</v>
      </c>
      <c r="D7" s="47">
        <v>21</v>
      </c>
      <c r="E7" s="27">
        <f t="shared" si="1"/>
        <v>0.39207238259370963</v>
      </c>
      <c r="F7" s="29">
        <v>111</v>
      </c>
      <c r="G7" s="31">
        <f t="shared" si="0"/>
        <v>7.9707022834984931E-2</v>
      </c>
    </row>
    <row r="8" spans="2:7" x14ac:dyDescent="0.3">
      <c r="B8" s="20" t="s">
        <v>5</v>
      </c>
      <c r="C8" s="44">
        <v>6</v>
      </c>
      <c r="D8" s="47">
        <v>959</v>
      </c>
      <c r="E8" s="27">
        <f t="shared" si="1"/>
        <v>4.1318397242567864</v>
      </c>
      <c r="F8" s="29">
        <v>3452.7</v>
      </c>
      <c r="G8" s="31">
        <f t="shared" si="0"/>
        <v>2.4793192589401118</v>
      </c>
    </row>
    <row r="9" spans="2:7" x14ac:dyDescent="0.3">
      <c r="B9" s="20" t="s">
        <v>6</v>
      </c>
      <c r="C9" s="44">
        <v>10</v>
      </c>
      <c r="D9" s="47">
        <v>417</v>
      </c>
      <c r="E9" s="27">
        <f t="shared" si="1"/>
        <v>2.9943989659629473</v>
      </c>
      <c r="F9" s="29">
        <v>2195.5</v>
      </c>
      <c r="G9" s="31">
        <f t="shared" si="0"/>
        <v>1.5765474651730578</v>
      </c>
    </row>
    <row r="10" spans="2:7" ht="15" thickBot="1" x14ac:dyDescent="0.35">
      <c r="B10" s="20" t="s">
        <v>7</v>
      </c>
      <c r="C10" s="44">
        <v>4</v>
      </c>
      <c r="D10" s="47">
        <v>59</v>
      </c>
      <c r="E10" s="27">
        <f t="shared" si="1"/>
        <v>0.16946718368519317</v>
      </c>
      <c r="F10" s="29">
        <v>119.9</v>
      </c>
      <c r="G10" s="31">
        <f t="shared" si="0"/>
        <v>8.6097946287519753E-2</v>
      </c>
    </row>
    <row r="11" spans="2:7" ht="15.6" thickTop="1" thickBot="1" x14ac:dyDescent="0.35">
      <c r="B11" s="5"/>
      <c r="D11" s="5"/>
      <c r="E11" s="12">
        <f>SUM(E3:E10)</f>
        <v>18.979606491454835</v>
      </c>
      <c r="F11" s="13"/>
      <c r="G11" s="15">
        <f>SUM(G3:G10)</f>
        <v>14.109579204365934</v>
      </c>
    </row>
    <row r="12" spans="2:7" ht="15" thickTop="1" x14ac:dyDescent="0.3">
      <c r="B12" s="21" t="s">
        <v>28</v>
      </c>
      <c r="D12" s="5"/>
      <c r="E12" s="5"/>
      <c r="F12" s="5"/>
      <c r="G12" s="5"/>
    </row>
    <row r="13" spans="2:7" x14ac:dyDescent="0.3">
      <c r="B13" s="21" t="s">
        <v>26</v>
      </c>
      <c r="D13" s="5"/>
      <c r="E13" s="5"/>
      <c r="F13" s="5"/>
      <c r="G13" s="5"/>
    </row>
    <row r="14" spans="2:7" ht="15" thickBot="1" x14ac:dyDescent="0.35">
      <c r="B14" s="21"/>
      <c r="D14" s="5"/>
      <c r="E14" s="5"/>
      <c r="F14" s="5"/>
      <c r="G14" s="5"/>
    </row>
    <row r="15" spans="2:7" ht="15" thickBot="1" x14ac:dyDescent="0.35">
      <c r="B15" s="7" t="s">
        <v>9</v>
      </c>
      <c r="C15" s="24">
        <v>3647.6</v>
      </c>
      <c r="D15" s="26">
        <v>0</v>
      </c>
      <c r="E15" s="28">
        <f>C15*D15/1392.6</f>
        <v>0</v>
      </c>
      <c r="F15" s="30">
        <v>0</v>
      </c>
      <c r="G15" s="32">
        <f>F15/1392.6</f>
        <v>0</v>
      </c>
    </row>
    <row r="17" spans="2:7" s="5" customFormat="1" x14ac:dyDescent="0.3">
      <c r="B17"/>
      <c r="D17"/>
      <c r="E17"/>
      <c r="F17" s="1"/>
      <c r="G17"/>
    </row>
  </sheetData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A4C65-D63B-464C-855B-42A3ED7D2ABA}">
  <dimension ref="B1:G17"/>
  <sheetViews>
    <sheetView topLeftCell="B1" workbookViewId="0">
      <selection activeCell="B2" sqref="B2"/>
    </sheetView>
  </sheetViews>
  <sheetFormatPr defaultRowHeight="14.4" x14ac:dyDescent="0.3"/>
  <cols>
    <col min="2" max="2" width="62.109375" customWidth="1"/>
    <col min="3" max="3" width="10.33203125" style="5" customWidth="1"/>
    <col min="4" max="4" width="12" bestFit="1" customWidth="1"/>
    <col min="5" max="5" width="11.5546875" customWidth="1"/>
    <col min="6" max="6" width="12.109375" customWidth="1"/>
    <col min="7" max="7" width="10.88671875" customWidth="1"/>
  </cols>
  <sheetData>
    <row r="1" spans="2:7" ht="15" thickBot="1" x14ac:dyDescent="0.35">
      <c r="G1" s="10"/>
    </row>
    <row r="2" spans="2:7" ht="72.599999999999994" thickBot="1" x14ac:dyDescent="0.35">
      <c r="B2" s="8" t="s">
        <v>20</v>
      </c>
      <c r="C2" s="6" t="s">
        <v>27</v>
      </c>
      <c r="D2" s="7" t="s">
        <v>8</v>
      </c>
      <c r="E2" s="6" t="s">
        <v>11</v>
      </c>
      <c r="F2" s="6" t="s">
        <v>25</v>
      </c>
      <c r="G2" s="6" t="s">
        <v>24</v>
      </c>
    </row>
    <row r="3" spans="2:7" x14ac:dyDescent="0.3">
      <c r="B3" s="2" t="s">
        <v>0</v>
      </c>
      <c r="C3" s="43">
        <v>50</v>
      </c>
      <c r="D3" s="46">
        <v>2</v>
      </c>
      <c r="E3" s="27">
        <f t="shared" ref="E3:E10" si="0">C3*D3/1392.6</f>
        <v>7.1808128680166602E-2</v>
      </c>
      <c r="F3" s="39">
        <v>169.4</v>
      </c>
      <c r="G3" s="41"/>
    </row>
    <row r="4" spans="2:7" x14ac:dyDescent="0.3">
      <c r="B4" s="3" t="s">
        <v>1</v>
      </c>
      <c r="C4" s="44">
        <v>50</v>
      </c>
      <c r="D4" s="47">
        <v>6</v>
      </c>
      <c r="E4" s="27">
        <f t="shared" si="0"/>
        <v>0.21542438604049979</v>
      </c>
      <c r="F4" s="29">
        <v>542.1</v>
      </c>
      <c r="G4" s="31">
        <f>F4/1392.6</f>
        <v>0.38927186557518317</v>
      </c>
    </row>
    <row r="5" spans="2:7" x14ac:dyDescent="0.3">
      <c r="B5" s="3" t="s">
        <v>2</v>
      </c>
      <c r="C5" s="44">
        <v>20</v>
      </c>
      <c r="D5" s="47">
        <v>160</v>
      </c>
      <c r="E5" s="27">
        <f t="shared" si="0"/>
        <v>2.2978601177653313</v>
      </c>
      <c r="F5" s="29">
        <v>2096.5</v>
      </c>
      <c r="G5" s="31">
        <f>F5/1392.6</f>
        <v>1.5054574177796927</v>
      </c>
    </row>
    <row r="6" spans="2:7" x14ac:dyDescent="0.3">
      <c r="B6" s="3" t="s">
        <v>3</v>
      </c>
      <c r="C6" s="44">
        <v>7.5</v>
      </c>
      <c r="D6" s="47">
        <v>15</v>
      </c>
      <c r="E6" s="27">
        <f t="shared" si="0"/>
        <v>8.0784144765187429E-2</v>
      </c>
      <c r="F6" s="29">
        <v>72.7</v>
      </c>
      <c r="G6" s="31">
        <f>F6/1392.6</f>
        <v>5.2204509550481122E-2</v>
      </c>
    </row>
    <row r="7" spans="2:7" x14ac:dyDescent="0.3">
      <c r="B7" s="3" t="s">
        <v>4</v>
      </c>
      <c r="C7" s="44">
        <v>26</v>
      </c>
      <c r="D7" s="47"/>
      <c r="E7" s="27">
        <f t="shared" si="0"/>
        <v>0</v>
      </c>
      <c r="F7" s="29"/>
      <c r="G7" s="31"/>
    </row>
    <row r="8" spans="2:7" x14ac:dyDescent="0.3">
      <c r="B8" s="3" t="s">
        <v>5</v>
      </c>
      <c r="C8" s="44">
        <v>6</v>
      </c>
      <c r="D8" s="47">
        <v>43</v>
      </c>
      <c r="E8" s="27">
        <f t="shared" si="0"/>
        <v>0.18526497199482983</v>
      </c>
      <c r="F8" s="29">
        <v>351.4</v>
      </c>
      <c r="G8" s="31">
        <f>F8/1392.6</f>
        <v>0.2523337641821054</v>
      </c>
    </row>
    <row r="9" spans="2:7" x14ac:dyDescent="0.3">
      <c r="B9" s="3" t="s">
        <v>6</v>
      </c>
      <c r="C9" s="44">
        <v>10</v>
      </c>
      <c r="D9" s="47">
        <v>56</v>
      </c>
      <c r="E9" s="27">
        <f t="shared" si="0"/>
        <v>0.40212552060893297</v>
      </c>
      <c r="F9" s="29">
        <v>329.2</v>
      </c>
      <c r="G9" s="31">
        <f>F9/1392.6</f>
        <v>0.23639235961510843</v>
      </c>
    </row>
    <row r="10" spans="2:7" ht="15" thickBot="1" x14ac:dyDescent="0.35">
      <c r="B10" s="3" t="s">
        <v>7</v>
      </c>
      <c r="C10" s="44">
        <v>4</v>
      </c>
      <c r="D10" s="47">
        <v>7</v>
      </c>
      <c r="E10" s="27">
        <f t="shared" si="0"/>
        <v>2.0106276030446648E-2</v>
      </c>
      <c r="F10" s="29">
        <v>21</v>
      </c>
      <c r="G10" s="31">
        <f>F10/1392.6</f>
        <v>1.5079707022834985E-2</v>
      </c>
    </row>
    <row r="11" spans="2:7" ht="15.6" thickTop="1" thickBot="1" x14ac:dyDescent="0.35">
      <c r="D11" s="5"/>
      <c r="E11" s="12">
        <f>SUM(E3:E10)</f>
        <v>3.2733735458853945</v>
      </c>
      <c r="F11" s="13"/>
      <c r="G11" s="15">
        <f>SUM(G3:G10)</f>
        <v>2.4507396237254055</v>
      </c>
    </row>
    <row r="12" spans="2:7" ht="15" thickTop="1" x14ac:dyDescent="0.3">
      <c r="B12" s="1" t="s">
        <v>28</v>
      </c>
      <c r="D12" s="5"/>
      <c r="E12" s="5"/>
      <c r="F12" s="5"/>
      <c r="G12" s="5"/>
    </row>
    <row r="13" spans="2:7" x14ac:dyDescent="0.3">
      <c r="B13" s="1" t="s">
        <v>26</v>
      </c>
      <c r="D13" s="5"/>
      <c r="E13" s="5"/>
      <c r="F13" s="5"/>
      <c r="G13" s="5"/>
    </row>
    <row r="14" spans="2:7" ht="15" thickBot="1" x14ac:dyDescent="0.35">
      <c r="B14" s="1"/>
      <c r="D14" s="5"/>
      <c r="E14" s="5"/>
      <c r="F14" s="5"/>
      <c r="G14" s="5"/>
    </row>
    <row r="15" spans="2:7" ht="15" thickBot="1" x14ac:dyDescent="0.35">
      <c r="B15" s="11" t="s">
        <v>9</v>
      </c>
      <c r="C15" s="24">
        <v>3647.6</v>
      </c>
      <c r="D15" s="26">
        <v>0</v>
      </c>
      <c r="E15" s="28">
        <f>C15*D15/1392.6</f>
        <v>0</v>
      </c>
      <c r="F15" s="30">
        <v>0</v>
      </c>
      <c r="G15" s="32">
        <f>F15/1392.6</f>
        <v>0</v>
      </c>
    </row>
    <row r="17" spans="2:7" s="5" customFormat="1" x14ac:dyDescent="0.3">
      <c r="B17"/>
      <c r="D17"/>
      <c r="E17"/>
      <c r="F17" s="1"/>
      <c r="G17"/>
    </row>
  </sheetData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0FCCA-1888-4C73-99CE-0A882E993B7B}">
  <dimension ref="B1:G16"/>
  <sheetViews>
    <sheetView topLeftCell="B1" workbookViewId="0">
      <selection activeCell="B2" sqref="B2"/>
    </sheetView>
  </sheetViews>
  <sheetFormatPr defaultRowHeight="14.4" x14ac:dyDescent="0.3"/>
  <cols>
    <col min="2" max="2" width="62.109375" customWidth="1"/>
    <col min="3" max="3" width="10.33203125" style="5" customWidth="1"/>
    <col min="4" max="4" width="12" bestFit="1" customWidth="1"/>
    <col min="5" max="5" width="11.5546875" customWidth="1"/>
    <col min="6" max="6" width="12.109375" customWidth="1"/>
    <col min="7" max="7" width="10.88671875" customWidth="1"/>
  </cols>
  <sheetData>
    <row r="1" spans="2:7" ht="15" thickBot="1" x14ac:dyDescent="0.35">
      <c r="G1" s="10"/>
    </row>
    <row r="2" spans="2:7" ht="72.599999999999994" thickBot="1" x14ac:dyDescent="0.35">
      <c r="B2" s="8" t="s">
        <v>21</v>
      </c>
      <c r="C2" s="6" t="s">
        <v>27</v>
      </c>
      <c r="D2" s="7" t="s">
        <v>8</v>
      </c>
      <c r="E2" s="6" t="s">
        <v>11</v>
      </c>
      <c r="F2" s="6" t="s">
        <v>25</v>
      </c>
      <c r="G2" s="6" t="s">
        <v>24</v>
      </c>
    </row>
    <row r="3" spans="2:7" x14ac:dyDescent="0.3">
      <c r="B3" s="2" t="s">
        <v>0</v>
      </c>
      <c r="C3" s="43">
        <v>50</v>
      </c>
      <c r="D3" s="46">
        <v>2</v>
      </c>
      <c r="E3" s="27">
        <f t="shared" ref="E3:E10" si="0">C3*D3/1392.6</f>
        <v>7.1808128680166602E-2</v>
      </c>
      <c r="F3" s="39">
        <v>233.4</v>
      </c>
      <c r="G3" s="31">
        <f t="shared" ref="G3:G10" si="1">F3/1392.6</f>
        <v>0.16760017233950886</v>
      </c>
    </row>
    <row r="4" spans="2:7" x14ac:dyDescent="0.3">
      <c r="B4" s="3" t="s">
        <v>1</v>
      </c>
      <c r="C4" s="44">
        <v>50</v>
      </c>
      <c r="D4" s="47">
        <v>55</v>
      </c>
      <c r="E4" s="27">
        <f t="shared" si="0"/>
        <v>1.9747235387045814</v>
      </c>
      <c r="F4" s="29">
        <v>2403.9</v>
      </c>
      <c r="G4" s="31">
        <f t="shared" si="1"/>
        <v>1.7261956053425249</v>
      </c>
    </row>
    <row r="5" spans="2:7" x14ac:dyDescent="0.3">
      <c r="B5" s="3" t="s">
        <v>2</v>
      </c>
      <c r="C5" s="44">
        <v>20</v>
      </c>
      <c r="D5" s="47">
        <v>1412</v>
      </c>
      <c r="E5" s="27">
        <f t="shared" si="0"/>
        <v>20.278615539279048</v>
      </c>
      <c r="F5" s="29">
        <v>6580.6</v>
      </c>
      <c r="G5" s="31">
        <f t="shared" si="1"/>
        <v>4.7254057159270433</v>
      </c>
    </row>
    <row r="6" spans="2:7" x14ac:dyDescent="0.3">
      <c r="B6" s="3" t="s">
        <v>3</v>
      </c>
      <c r="C6" s="44">
        <v>7.5</v>
      </c>
      <c r="D6" s="47">
        <v>95</v>
      </c>
      <c r="E6" s="27">
        <f t="shared" si="0"/>
        <v>0.51163291684618706</v>
      </c>
      <c r="F6" s="29">
        <v>442.7</v>
      </c>
      <c r="G6" s="31">
        <f t="shared" si="1"/>
        <v>0.31789458566709755</v>
      </c>
    </row>
    <row r="7" spans="2:7" x14ac:dyDescent="0.3">
      <c r="B7" s="3" t="s">
        <v>4</v>
      </c>
      <c r="C7" s="44">
        <v>26</v>
      </c>
      <c r="D7" s="47">
        <v>1</v>
      </c>
      <c r="E7" s="27">
        <f t="shared" si="0"/>
        <v>1.8670113456843315E-2</v>
      </c>
      <c r="F7" s="29">
        <v>11.4</v>
      </c>
      <c r="G7" s="31">
        <f t="shared" si="1"/>
        <v>8.1861266695389921E-3</v>
      </c>
    </row>
    <row r="8" spans="2:7" x14ac:dyDescent="0.3">
      <c r="B8" s="3" t="s">
        <v>5</v>
      </c>
      <c r="C8" s="44">
        <v>6</v>
      </c>
      <c r="D8" s="47">
        <v>626</v>
      </c>
      <c r="E8" s="27">
        <f t="shared" si="0"/>
        <v>2.6971133132270575</v>
      </c>
      <c r="F8" s="29">
        <v>1593.1</v>
      </c>
      <c r="G8" s="31">
        <f t="shared" si="1"/>
        <v>1.1439752980037341</v>
      </c>
    </row>
    <row r="9" spans="2:7" x14ac:dyDescent="0.3">
      <c r="B9" s="3" t="s">
        <v>6</v>
      </c>
      <c r="C9" s="44">
        <v>10</v>
      </c>
      <c r="D9" s="47">
        <v>401</v>
      </c>
      <c r="E9" s="27">
        <f t="shared" si="0"/>
        <v>2.8795059600746806</v>
      </c>
      <c r="F9" s="29">
        <v>1306.9000000000001</v>
      </c>
      <c r="G9" s="31">
        <f t="shared" si="1"/>
        <v>0.93846043372109733</v>
      </c>
    </row>
    <row r="10" spans="2:7" ht="15" thickBot="1" x14ac:dyDescent="0.35">
      <c r="B10" s="3" t="s">
        <v>7</v>
      </c>
      <c r="C10" s="44">
        <v>4</v>
      </c>
      <c r="D10" s="47">
        <v>14</v>
      </c>
      <c r="E10" s="27">
        <f t="shared" si="0"/>
        <v>4.0212552060893296E-2</v>
      </c>
      <c r="F10" s="29">
        <v>71.099999999999994</v>
      </c>
      <c r="G10" s="31">
        <f t="shared" si="1"/>
        <v>5.1055579491598446E-2</v>
      </c>
    </row>
    <row r="11" spans="2:7" ht="15.6" thickTop="1" thickBot="1" x14ac:dyDescent="0.35">
      <c r="D11" s="5"/>
      <c r="E11" s="17">
        <f>SUM(E3:E10)</f>
        <v>28.472282062329455</v>
      </c>
      <c r="F11" s="18"/>
      <c r="G11" s="15">
        <f>SUM(G3:G10)</f>
        <v>9.0787735171621442</v>
      </c>
    </row>
    <row r="12" spans="2:7" ht="15" thickTop="1" x14ac:dyDescent="0.3">
      <c r="B12" s="1" t="s">
        <v>32</v>
      </c>
      <c r="D12" s="5"/>
      <c r="E12" s="5"/>
      <c r="F12" s="5"/>
      <c r="G12" s="5"/>
    </row>
    <row r="13" spans="2:7" x14ac:dyDescent="0.3">
      <c r="B13" s="1" t="s">
        <v>26</v>
      </c>
      <c r="D13" s="5"/>
      <c r="E13" s="5"/>
      <c r="F13" s="5"/>
      <c r="G13" s="5"/>
    </row>
    <row r="14" spans="2:7" ht="15" thickBot="1" x14ac:dyDescent="0.35">
      <c r="B14" s="1"/>
      <c r="D14" s="5"/>
      <c r="E14" s="5"/>
      <c r="F14" s="5"/>
      <c r="G14" s="5"/>
    </row>
    <row r="15" spans="2:7" ht="15" thickBot="1" x14ac:dyDescent="0.35">
      <c r="B15" s="11" t="s">
        <v>9</v>
      </c>
      <c r="C15" s="24">
        <v>3647.6</v>
      </c>
      <c r="D15" s="26">
        <v>1</v>
      </c>
      <c r="E15" s="28">
        <f>C15*D15/1392.6</f>
        <v>2.6192733017377567</v>
      </c>
      <c r="F15" s="30">
        <v>0</v>
      </c>
      <c r="G15" s="32">
        <f>F15/1392.6</f>
        <v>0</v>
      </c>
    </row>
    <row r="16" spans="2:7" s="5" customFormat="1" x14ac:dyDescent="0.3">
      <c r="B16"/>
      <c r="D16"/>
      <c r="E16"/>
      <c r="F16" s="1"/>
      <c r="G16"/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480D7-389A-42E1-9A27-A8F2DEAF2FB0}">
  <dimension ref="B1:G16"/>
  <sheetViews>
    <sheetView topLeftCell="B1" workbookViewId="0">
      <selection activeCell="B2" sqref="B2"/>
    </sheetView>
  </sheetViews>
  <sheetFormatPr defaultRowHeight="14.4" x14ac:dyDescent="0.3"/>
  <cols>
    <col min="2" max="2" width="62.109375" customWidth="1"/>
    <col min="3" max="3" width="10.33203125" style="5" customWidth="1"/>
    <col min="4" max="4" width="12" bestFit="1" customWidth="1"/>
    <col min="5" max="5" width="11.5546875" customWidth="1"/>
    <col min="6" max="6" width="12.109375" customWidth="1"/>
    <col min="7" max="7" width="10.88671875" customWidth="1"/>
  </cols>
  <sheetData>
    <row r="1" spans="2:7" ht="15" thickBot="1" x14ac:dyDescent="0.35">
      <c r="G1" s="10"/>
    </row>
    <row r="2" spans="2:7" ht="72.599999999999994" thickBot="1" x14ac:dyDescent="0.35">
      <c r="B2" s="8" t="s">
        <v>22</v>
      </c>
      <c r="C2" s="6" t="s">
        <v>27</v>
      </c>
      <c r="D2" s="7" t="s">
        <v>8</v>
      </c>
      <c r="E2" s="6" t="s">
        <v>11</v>
      </c>
      <c r="F2" s="6" t="s">
        <v>25</v>
      </c>
      <c r="G2" s="6" t="s">
        <v>24</v>
      </c>
    </row>
    <row r="3" spans="2:7" x14ac:dyDescent="0.3">
      <c r="B3" s="2" t="s">
        <v>0</v>
      </c>
      <c r="C3" s="43">
        <v>50</v>
      </c>
      <c r="D3" s="46">
        <v>3</v>
      </c>
      <c r="E3" s="37">
        <f>C3*D3/1392.6</f>
        <v>0.1077121930202499</v>
      </c>
      <c r="F3" s="39">
        <v>37.5</v>
      </c>
      <c r="G3" s="31">
        <f t="shared" ref="G3:G10" si="0">F3/1392.6</f>
        <v>2.6928048255062474E-2</v>
      </c>
    </row>
    <row r="4" spans="2:7" x14ac:dyDescent="0.3">
      <c r="B4" s="3" t="s">
        <v>1</v>
      </c>
      <c r="C4" s="44">
        <v>50</v>
      </c>
      <c r="D4" s="47">
        <v>15</v>
      </c>
      <c r="E4" s="27">
        <f t="shared" ref="E4:E10" si="1">C4*D4/1392.6</f>
        <v>0.53856096510124951</v>
      </c>
      <c r="F4" s="29">
        <v>1247</v>
      </c>
      <c r="G4" s="31">
        <f t="shared" si="0"/>
        <v>0.89544736464167751</v>
      </c>
    </row>
    <row r="5" spans="2:7" x14ac:dyDescent="0.3">
      <c r="B5" s="3" t="s">
        <v>2</v>
      </c>
      <c r="C5" s="44">
        <v>20</v>
      </c>
      <c r="D5" s="47">
        <v>153</v>
      </c>
      <c r="E5" s="27">
        <f t="shared" si="1"/>
        <v>2.1973287376130979</v>
      </c>
      <c r="F5" s="29">
        <v>1294</v>
      </c>
      <c r="G5" s="31">
        <f t="shared" si="0"/>
        <v>0.92919718512135585</v>
      </c>
    </row>
    <row r="6" spans="2:7" x14ac:dyDescent="0.3">
      <c r="B6" s="3" t="s">
        <v>3</v>
      </c>
      <c r="C6" s="44">
        <v>7.5</v>
      </c>
      <c r="D6" s="47">
        <v>32</v>
      </c>
      <c r="E6" s="27">
        <f t="shared" si="1"/>
        <v>0.17233950883239985</v>
      </c>
      <c r="F6" s="29">
        <v>88.3</v>
      </c>
      <c r="G6" s="31">
        <f t="shared" si="0"/>
        <v>6.340657762458711E-2</v>
      </c>
    </row>
    <row r="7" spans="2:7" x14ac:dyDescent="0.3">
      <c r="B7" s="3" t="s">
        <v>4</v>
      </c>
      <c r="C7" s="44">
        <v>26</v>
      </c>
      <c r="D7" s="47">
        <v>2</v>
      </c>
      <c r="E7" s="27">
        <f t="shared" si="1"/>
        <v>3.734022691368663E-2</v>
      </c>
      <c r="F7" s="29">
        <v>10.3</v>
      </c>
      <c r="G7" s="31">
        <f t="shared" si="0"/>
        <v>7.3962372540571607E-3</v>
      </c>
    </row>
    <row r="8" spans="2:7" x14ac:dyDescent="0.3">
      <c r="B8" s="3" t="s">
        <v>5</v>
      </c>
      <c r="C8" s="44">
        <v>6</v>
      </c>
      <c r="D8" s="47">
        <v>85</v>
      </c>
      <c r="E8" s="27">
        <f t="shared" si="1"/>
        <v>0.36622145626884967</v>
      </c>
      <c r="F8" s="29">
        <v>280</v>
      </c>
      <c r="G8" s="31">
        <f t="shared" si="0"/>
        <v>0.20106276030446649</v>
      </c>
    </row>
    <row r="9" spans="2:7" x14ac:dyDescent="0.3">
      <c r="B9" s="3" t="s">
        <v>6</v>
      </c>
      <c r="C9" s="44">
        <v>10</v>
      </c>
      <c r="D9" s="47">
        <v>79</v>
      </c>
      <c r="E9" s="27">
        <f t="shared" si="1"/>
        <v>0.56728421657331618</v>
      </c>
      <c r="F9" s="29">
        <v>469.5</v>
      </c>
      <c r="G9" s="31">
        <f t="shared" si="0"/>
        <v>0.33713916415338219</v>
      </c>
    </row>
    <row r="10" spans="2:7" ht="15" thickBot="1" x14ac:dyDescent="0.35">
      <c r="B10" s="3" t="s">
        <v>7</v>
      </c>
      <c r="C10" s="44">
        <v>4</v>
      </c>
      <c r="D10" s="47">
        <v>12</v>
      </c>
      <c r="E10" s="27">
        <f t="shared" si="1"/>
        <v>3.4467901766479965E-2</v>
      </c>
      <c r="F10" s="29">
        <v>35.5</v>
      </c>
      <c r="G10" s="31">
        <f t="shared" si="0"/>
        <v>2.5491885681459141E-2</v>
      </c>
    </row>
    <row r="11" spans="2:7" ht="15.6" thickTop="1" thickBot="1" x14ac:dyDescent="0.35">
      <c r="D11" s="5"/>
      <c r="E11" s="12">
        <f>SUM(E3:E10)</f>
        <v>4.0212552060893296</v>
      </c>
      <c r="F11" s="13"/>
      <c r="G11" s="15">
        <f>SUM(G3:G10)</f>
        <v>2.4860692230360479</v>
      </c>
    </row>
    <row r="12" spans="2:7" ht="15" thickTop="1" x14ac:dyDescent="0.3">
      <c r="B12" s="1" t="s">
        <v>28</v>
      </c>
      <c r="D12" s="5"/>
      <c r="E12" s="16"/>
      <c r="F12" s="5"/>
      <c r="G12" s="16"/>
    </row>
    <row r="13" spans="2:7" x14ac:dyDescent="0.3">
      <c r="B13" s="1" t="s">
        <v>26</v>
      </c>
      <c r="D13" s="5"/>
      <c r="E13" s="16"/>
      <c r="F13" s="5"/>
      <c r="G13" s="16"/>
    </row>
    <row r="14" spans="2:7" ht="15" thickBot="1" x14ac:dyDescent="0.35">
      <c r="D14" s="5"/>
      <c r="E14" s="16"/>
      <c r="F14" s="5"/>
      <c r="G14" s="16"/>
    </row>
    <row r="15" spans="2:7" ht="15" thickBot="1" x14ac:dyDescent="0.35">
      <c r="B15" s="11" t="s">
        <v>9</v>
      </c>
      <c r="C15" s="24">
        <v>3647.6</v>
      </c>
      <c r="D15" s="26">
        <v>2</v>
      </c>
      <c r="E15" s="28">
        <f>C15*D15/1392.6</f>
        <v>5.2385466034755135</v>
      </c>
      <c r="F15" s="30">
        <v>357.2</v>
      </c>
      <c r="G15" s="32">
        <f>F15/1392.6</f>
        <v>0.25649863564555508</v>
      </c>
    </row>
    <row r="16" spans="2:7" s="5" customFormat="1" x14ac:dyDescent="0.3">
      <c r="B16"/>
      <c r="D16"/>
      <c r="E16"/>
      <c r="F16" s="1"/>
      <c r="G16"/>
    </row>
  </sheetData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B406C-30B0-42AB-9AB6-2B5CECDC8BD5}">
  <dimension ref="B1:G17"/>
  <sheetViews>
    <sheetView topLeftCell="B1" workbookViewId="0">
      <selection activeCell="B2" sqref="B2"/>
    </sheetView>
  </sheetViews>
  <sheetFormatPr defaultRowHeight="14.4" x14ac:dyDescent="0.3"/>
  <cols>
    <col min="2" max="2" width="62.109375" customWidth="1"/>
    <col min="3" max="3" width="10.33203125" style="5" customWidth="1"/>
    <col min="4" max="4" width="12" bestFit="1" customWidth="1"/>
    <col min="5" max="5" width="11.5546875" customWidth="1"/>
    <col min="6" max="6" width="12.109375" customWidth="1"/>
    <col min="7" max="7" width="10.88671875" customWidth="1"/>
  </cols>
  <sheetData>
    <row r="1" spans="2:7" ht="15" thickBot="1" x14ac:dyDescent="0.35">
      <c r="G1" s="10"/>
    </row>
    <row r="2" spans="2:7" ht="72.599999999999994" thickBot="1" x14ac:dyDescent="0.35">
      <c r="B2" s="8" t="s">
        <v>35</v>
      </c>
      <c r="C2" s="6" t="s">
        <v>27</v>
      </c>
      <c r="D2" s="7" t="s">
        <v>8</v>
      </c>
      <c r="E2" s="6" t="s">
        <v>11</v>
      </c>
      <c r="F2" s="6" t="s">
        <v>25</v>
      </c>
      <c r="G2" s="6" t="s">
        <v>24</v>
      </c>
    </row>
    <row r="3" spans="2:7" x14ac:dyDescent="0.3">
      <c r="B3" s="2" t="s">
        <v>0</v>
      </c>
      <c r="C3" s="43">
        <v>50</v>
      </c>
      <c r="D3" s="46"/>
      <c r="E3" s="37">
        <f>C3*D3/1392.6</f>
        <v>0</v>
      </c>
      <c r="F3" s="39"/>
      <c r="G3" s="31">
        <f>F3/1392.6</f>
        <v>0</v>
      </c>
    </row>
    <row r="4" spans="2:7" x14ac:dyDescent="0.3">
      <c r="B4" s="3" t="s">
        <v>1</v>
      </c>
      <c r="C4" s="44">
        <v>50</v>
      </c>
      <c r="D4" s="47">
        <v>3</v>
      </c>
      <c r="E4" s="27">
        <f t="shared" ref="E4:E10" si="0">C4*D4/1392.6</f>
        <v>0.1077121930202499</v>
      </c>
      <c r="F4" s="29">
        <v>385.7</v>
      </c>
      <c r="G4" s="31">
        <f>F4/1392.6</f>
        <v>0.27696395231940257</v>
      </c>
    </row>
    <row r="5" spans="2:7" x14ac:dyDescent="0.3">
      <c r="B5" s="3" t="s">
        <v>2</v>
      </c>
      <c r="C5" s="44">
        <v>20</v>
      </c>
      <c r="D5" s="47">
        <v>32</v>
      </c>
      <c r="E5" s="27">
        <f t="shared" si="0"/>
        <v>0.45957202355306626</v>
      </c>
      <c r="F5" s="29">
        <v>690.1</v>
      </c>
      <c r="G5" s="31">
        <f>F5/1392.6</f>
        <v>0.49554789602182969</v>
      </c>
    </row>
    <row r="6" spans="2:7" x14ac:dyDescent="0.3">
      <c r="B6" s="3" t="s">
        <v>3</v>
      </c>
      <c r="C6" s="44">
        <v>7.5</v>
      </c>
      <c r="D6" s="47"/>
      <c r="E6" s="27">
        <f t="shared" si="0"/>
        <v>0</v>
      </c>
      <c r="F6" s="29"/>
      <c r="G6" s="31">
        <f t="shared" ref="G6:G7" si="1">F6/1392.6</f>
        <v>0</v>
      </c>
    </row>
    <row r="7" spans="2:7" x14ac:dyDescent="0.3">
      <c r="B7" s="3" t="s">
        <v>4</v>
      </c>
      <c r="C7" s="44">
        <v>26</v>
      </c>
      <c r="D7" s="47"/>
      <c r="E7" s="27">
        <f t="shared" si="0"/>
        <v>0</v>
      </c>
      <c r="F7" s="29"/>
      <c r="G7" s="31">
        <f t="shared" si="1"/>
        <v>0</v>
      </c>
    </row>
    <row r="8" spans="2:7" x14ac:dyDescent="0.3">
      <c r="B8" s="3" t="s">
        <v>5</v>
      </c>
      <c r="C8" s="44">
        <v>6</v>
      </c>
      <c r="D8" s="47">
        <v>43</v>
      </c>
      <c r="E8" s="27">
        <f t="shared" si="0"/>
        <v>0.18526497199482983</v>
      </c>
      <c r="F8" s="29">
        <v>323.10000000000002</v>
      </c>
      <c r="G8" s="31">
        <f>F8/1392.6</f>
        <v>0.23201206376561831</v>
      </c>
    </row>
    <row r="9" spans="2:7" x14ac:dyDescent="0.3">
      <c r="B9" s="3" t="s">
        <v>6</v>
      </c>
      <c r="C9" s="44">
        <v>10</v>
      </c>
      <c r="D9" s="47">
        <v>24</v>
      </c>
      <c r="E9" s="27">
        <f t="shared" si="0"/>
        <v>0.17233950883239985</v>
      </c>
      <c r="F9" s="29">
        <v>284.3</v>
      </c>
      <c r="G9" s="31">
        <f>F9/1392.6</f>
        <v>0.20415050983771366</v>
      </c>
    </row>
    <row r="10" spans="2:7" ht="15" thickBot="1" x14ac:dyDescent="0.35">
      <c r="B10" s="4" t="s">
        <v>7</v>
      </c>
      <c r="C10" s="45">
        <v>4</v>
      </c>
      <c r="D10" s="48">
        <v>4</v>
      </c>
      <c r="E10" s="38">
        <f t="shared" si="0"/>
        <v>1.1489300588826657E-2</v>
      </c>
      <c r="F10" s="40">
        <v>17.7</v>
      </c>
      <c r="G10" s="42">
        <f>F10/1392.6</f>
        <v>1.2710038776389487E-2</v>
      </c>
    </row>
    <row r="11" spans="2:7" ht="15" thickBot="1" x14ac:dyDescent="0.35">
      <c r="D11" s="5"/>
      <c r="E11" s="12">
        <f>SUM(E3:E10)</f>
        <v>0.9363779979893726</v>
      </c>
      <c r="F11" s="13"/>
      <c r="G11" s="14">
        <f>SUM(G3:G10)</f>
        <v>1.2213844607209536</v>
      </c>
    </row>
    <row r="12" spans="2:7" ht="15" thickTop="1" x14ac:dyDescent="0.3">
      <c r="B12" s="1" t="s">
        <v>28</v>
      </c>
      <c r="D12" s="5"/>
      <c r="E12" s="5"/>
      <c r="F12" s="5"/>
      <c r="G12" s="5"/>
    </row>
    <row r="13" spans="2:7" x14ac:dyDescent="0.3">
      <c r="B13" s="1" t="s">
        <v>26</v>
      </c>
      <c r="D13" s="5"/>
      <c r="E13" s="5"/>
      <c r="F13" s="5"/>
      <c r="G13" s="5"/>
    </row>
    <row r="14" spans="2:7" ht="15" thickBot="1" x14ac:dyDescent="0.35">
      <c r="B14" s="1"/>
      <c r="D14" s="5"/>
      <c r="E14" s="5"/>
      <c r="F14" s="5"/>
      <c r="G14" s="5"/>
    </row>
    <row r="15" spans="2:7" ht="15" thickBot="1" x14ac:dyDescent="0.35">
      <c r="B15" s="11" t="s">
        <v>9</v>
      </c>
      <c r="C15" s="24">
        <v>3647.6</v>
      </c>
      <c r="D15" s="26">
        <v>0</v>
      </c>
      <c r="E15" s="28">
        <f>C15*D15/1392.6</f>
        <v>0</v>
      </c>
      <c r="F15" s="30">
        <v>0</v>
      </c>
      <c r="G15" s="32">
        <f>F15/1392.6</f>
        <v>0</v>
      </c>
    </row>
    <row r="17" spans="6:6" x14ac:dyDescent="0.3">
      <c r="F17" s="1"/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69565-0F50-46F7-8BD6-F2434D6048D6}">
  <dimension ref="B1:G17"/>
  <sheetViews>
    <sheetView tabSelected="1" topLeftCell="B1" workbookViewId="0">
      <selection activeCell="F11" sqref="F11"/>
    </sheetView>
  </sheetViews>
  <sheetFormatPr defaultRowHeight="14.4" x14ac:dyDescent="0.3"/>
  <cols>
    <col min="2" max="2" width="62.109375" customWidth="1"/>
    <col min="3" max="3" width="10.33203125" style="5" customWidth="1"/>
    <col min="4" max="4" width="12" bestFit="1" customWidth="1"/>
    <col min="5" max="5" width="11.5546875" customWidth="1"/>
    <col min="6" max="6" width="12.109375" customWidth="1"/>
    <col min="7" max="7" width="10.88671875" customWidth="1"/>
  </cols>
  <sheetData>
    <row r="1" spans="2:7" ht="15" thickBot="1" x14ac:dyDescent="0.35">
      <c r="G1" s="10"/>
    </row>
    <row r="2" spans="2:7" ht="72.599999999999994" thickBot="1" x14ac:dyDescent="0.35">
      <c r="B2" s="8" t="s">
        <v>23</v>
      </c>
      <c r="C2" s="6" t="s">
        <v>27</v>
      </c>
      <c r="D2" s="7" t="s">
        <v>8</v>
      </c>
      <c r="E2" s="6" t="s">
        <v>11</v>
      </c>
      <c r="F2" s="6" t="s">
        <v>31</v>
      </c>
      <c r="G2" s="6" t="s">
        <v>24</v>
      </c>
    </row>
    <row r="3" spans="2:7" x14ac:dyDescent="0.3">
      <c r="B3" s="2" t="s">
        <v>0</v>
      </c>
      <c r="C3" s="43">
        <v>50</v>
      </c>
      <c r="D3" s="46">
        <v>1</v>
      </c>
      <c r="E3" s="37">
        <f>C3*D3/1392.6</f>
        <v>3.5904064340083301E-2</v>
      </c>
      <c r="F3" s="39">
        <v>55.9</v>
      </c>
      <c r="G3" s="31">
        <f t="shared" ref="G3:G10" si="0">F3/1392.6</f>
        <v>4.0140743932213126E-2</v>
      </c>
    </row>
    <row r="4" spans="2:7" x14ac:dyDescent="0.3">
      <c r="B4" s="3" t="s">
        <v>1</v>
      </c>
      <c r="C4" s="44">
        <v>50</v>
      </c>
      <c r="D4" s="47">
        <v>15</v>
      </c>
      <c r="E4" s="27">
        <f t="shared" ref="E4:E10" si="1">C4*D4/1392.6</f>
        <v>0.53856096510124951</v>
      </c>
      <c r="F4" s="29">
        <v>1496.6</v>
      </c>
      <c r="G4" s="31">
        <f t="shared" si="0"/>
        <v>1.0746804538273733</v>
      </c>
    </row>
    <row r="5" spans="2:7" x14ac:dyDescent="0.3">
      <c r="B5" s="3" t="s">
        <v>2</v>
      </c>
      <c r="C5" s="44">
        <v>20</v>
      </c>
      <c r="D5" s="47">
        <v>127</v>
      </c>
      <c r="E5" s="27">
        <f t="shared" si="1"/>
        <v>1.8239264684762315</v>
      </c>
      <c r="F5" s="29">
        <v>2850.8</v>
      </c>
      <c r="G5" s="31">
        <f t="shared" si="0"/>
        <v>2.0471061324141897</v>
      </c>
    </row>
    <row r="6" spans="2:7" x14ac:dyDescent="0.3">
      <c r="B6" s="3" t="s">
        <v>3</v>
      </c>
      <c r="C6" s="44">
        <v>7.5</v>
      </c>
      <c r="D6" s="47">
        <v>17</v>
      </c>
      <c r="E6" s="27">
        <f t="shared" si="1"/>
        <v>9.1555364067212416E-2</v>
      </c>
      <c r="F6" s="29">
        <v>294.10000000000002</v>
      </c>
      <c r="G6" s="31">
        <f t="shared" si="0"/>
        <v>0.21118770644836998</v>
      </c>
    </row>
    <row r="7" spans="2:7" x14ac:dyDescent="0.3">
      <c r="B7" s="3" t="s">
        <v>4</v>
      </c>
      <c r="C7" s="44">
        <v>26</v>
      </c>
      <c r="D7" s="47">
        <v>7</v>
      </c>
      <c r="E7" s="27">
        <f t="shared" si="1"/>
        <v>0.13069079419790322</v>
      </c>
      <c r="F7" s="29">
        <v>99.8</v>
      </c>
      <c r="G7" s="31">
        <f t="shared" si="0"/>
        <v>7.1664512422806262E-2</v>
      </c>
    </row>
    <row r="8" spans="2:7" x14ac:dyDescent="0.3">
      <c r="B8" s="3" t="s">
        <v>5</v>
      </c>
      <c r="C8" s="44">
        <v>6</v>
      </c>
      <c r="D8" s="47">
        <v>16</v>
      </c>
      <c r="E8" s="27">
        <f t="shared" si="1"/>
        <v>6.893580353295993E-2</v>
      </c>
      <c r="F8" s="29">
        <v>255</v>
      </c>
      <c r="G8" s="31">
        <f t="shared" si="0"/>
        <v>0.18311072813442483</v>
      </c>
    </row>
    <row r="9" spans="2:7" x14ac:dyDescent="0.3">
      <c r="B9" s="3" t="s">
        <v>6</v>
      </c>
      <c r="C9" s="44">
        <v>10</v>
      </c>
      <c r="D9" s="47">
        <v>13</v>
      </c>
      <c r="E9" s="27">
        <f t="shared" si="1"/>
        <v>9.3350567284216576E-2</v>
      </c>
      <c r="F9" s="29">
        <v>170.6</v>
      </c>
      <c r="G9" s="31">
        <f t="shared" si="0"/>
        <v>0.12250466752836421</v>
      </c>
    </row>
    <row r="10" spans="2:7" ht="15" thickBot="1" x14ac:dyDescent="0.35">
      <c r="B10" s="4" t="s">
        <v>7</v>
      </c>
      <c r="C10" s="45">
        <v>4</v>
      </c>
      <c r="D10" s="48">
        <v>4</v>
      </c>
      <c r="E10" s="38">
        <f t="shared" si="1"/>
        <v>1.1489300588826657E-2</v>
      </c>
      <c r="F10" s="40">
        <v>42</v>
      </c>
      <c r="G10" s="42">
        <f t="shared" si="0"/>
        <v>3.015941404566997E-2</v>
      </c>
    </row>
    <row r="11" spans="2:7" ht="15" thickBot="1" x14ac:dyDescent="0.35">
      <c r="D11" s="5"/>
      <c r="E11" s="12">
        <f>SUM(E3:E10)</f>
        <v>2.7944133275886833</v>
      </c>
      <c r="F11" s="13"/>
      <c r="G11" s="14">
        <f>SUM(G3:G10)</f>
        <v>3.7805543587534114</v>
      </c>
    </row>
    <row r="12" spans="2:7" ht="15" thickTop="1" x14ac:dyDescent="0.3">
      <c r="B12" s="1" t="s">
        <v>28</v>
      </c>
      <c r="D12" s="5"/>
      <c r="E12" s="5"/>
      <c r="F12" s="5"/>
      <c r="G12" s="5"/>
    </row>
    <row r="13" spans="2:7" x14ac:dyDescent="0.3">
      <c r="B13" s="1" t="s">
        <v>26</v>
      </c>
      <c r="D13" s="5"/>
      <c r="E13" s="5"/>
      <c r="F13" s="5"/>
      <c r="G13" s="5"/>
    </row>
    <row r="14" spans="2:7" ht="15" thickBot="1" x14ac:dyDescent="0.35">
      <c r="B14" s="1"/>
      <c r="D14" s="5"/>
      <c r="E14" s="5"/>
      <c r="F14" s="5"/>
      <c r="G14" s="5"/>
    </row>
    <row r="15" spans="2:7" ht="15" thickBot="1" x14ac:dyDescent="0.35">
      <c r="B15" s="11" t="s">
        <v>9</v>
      </c>
      <c r="C15" s="24">
        <v>3647.6</v>
      </c>
      <c r="D15" s="26">
        <v>0</v>
      </c>
      <c r="E15" s="28">
        <f>C15*D15/1392.6</f>
        <v>0</v>
      </c>
      <c r="F15" s="30">
        <v>0</v>
      </c>
      <c r="G15" s="32">
        <f>F15/1392.6</f>
        <v>0</v>
      </c>
    </row>
    <row r="17" spans="2:7" s="5" customFormat="1" x14ac:dyDescent="0.3">
      <c r="B17"/>
      <c r="D17"/>
      <c r="E17"/>
      <c r="F17" s="1"/>
      <c r="G17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8C0B6-3173-4362-8EBB-E93E4F59318D}">
  <dimension ref="B1:G17"/>
  <sheetViews>
    <sheetView topLeftCell="B1" workbookViewId="0">
      <selection activeCell="B2" sqref="B2"/>
    </sheetView>
  </sheetViews>
  <sheetFormatPr defaultRowHeight="14.4" x14ac:dyDescent="0.3"/>
  <cols>
    <col min="2" max="2" width="62.109375" customWidth="1"/>
    <col min="3" max="3" width="10.33203125" style="5" customWidth="1"/>
    <col min="4" max="4" width="12" bestFit="1" customWidth="1"/>
    <col min="5" max="5" width="11.5546875" customWidth="1"/>
    <col min="6" max="6" width="13" customWidth="1"/>
    <col min="7" max="7" width="10.88671875" customWidth="1"/>
  </cols>
  <sheetData>
    <row r="1" spans="2:7" ht="15" thickBot="1" x14ac:dyDescent="0.35">
      <c r="E1" s="10"/>
      <c r="G1" s="10"/>
    </row>
    <row r="2" spans="2:7" ht="72.599999999999994" thickBot="1" x14ac:dyDescent="0.35">
      <c r="B2" s="8" t="s">
        <v>10</v>
      </c>
      <c r="C2" s="6" t="s">
        <v>27</v>
      </c>
      <c r="D2" s="7" t="s">
        <v>8</v>
      </c>
      <c r="E2" s="6" t="s">
        <v>11</v>
      </c>
      <c r="F2" s="6" t="s">
        <v>34</v>
      </c>
      <c r="G2" s="6" t="s">
        <v>24</v>
      </c>
    </row>
    <row r="3" spans="2:7" x14ac:dyDescent="0.3">
      <c r="B3" s="2" t="s">
        <v>0</v>
      </c>
      <c r="C3" s="33">
        <v>50</v>
      </c>
      <c r="D3" s="35">
        <v>7</v>
      </c>
      <c r="E3" s="37">
        <f>C3*D3/1392.6</f>
        <v>0.2513284503805831</v>
      </c>
      <c r="F3" s="39">
        <v>933.8</v>
      </c>
      <c r="G3" s="41">
        <f t="shared" ref="G3:G10" si="0">F3/1392.6</f>
        <v>0.67054430561539569</v>
      </c>
    </row>
    <row r="4" spans="2:7" x14ac:dyDescent="0.3">
      <c r="B4" s="3" t="s">
        <v>1</v>
      </c>
      <c r="C4" s="23">
        <v>50</v>
      </c>
      <c r="D4" s="25">
        <v>22</v>
      </c>
      <c r="E4" s="27">
        <f t="shared" ref="E4:E10" si="1">C4*D4/1392.6</f>
        <v>0.78988941548183256</v>
      </c>
      <c r="F4" s="29">
        <v>1483.8</v>
      </c>
      <c r="G4" s="31">
        <f t="shared" si="0"/>
        <v>1.065489013356312</v>
      </c>
    </row>
    <row r="5" spans="2:7" x14ac:dyDescent="0.3">
      <c r="B5" s="3" t="s">
        <v>2</v>
      </c>
      <c r="C5" s="23">
        <v>20</v>
      </c>
      <c r="D5" s="25">
        <v>199</v>
      </c>
      <c r="E5" s="27">
        <f t="shared" si="1"/>
        <v>2.8579635214706305</v>
      </c>
      <c r="F5" s="29">
        <v>4720</v>
      </c>
      <c r="G5" s="31">
        <f t="shared" si="0"/>
        <v>3.3893436737038636</v>
      </c>
    </row>
    <row r="6" spans="2:7" x14ac:dyDescent="0.3">
      <c r="B6" s="3" t="s">
        <v>3</v>
      </c>
      <c r="C6" s="23">
        <v>7.5</v>
      </c>
      <c r="D6" s="25">
        <v>37</v>
      </c>
      <c r="E6" s="27">
        <f t="shared" si="1"/>
        <v>0.19926755708746233</v>
      </c>
      <c r="F6" s="29">
        <v>1136.5</v>
      </c>
      <c r="G6" s="31">
        <f t="shared" si="0"/>
        <v>0.81609938245009339</v>
      </c>
    </row>
    <row r="7" spans="2:7" x14ac:dyDescent="0.3">
      <c r="B7" s="3" t="s">
        <v>4</v>
      </c>
      <c r="C7" s="23">
        <v>26</v>
      </c>
      <c r="D7" s="25">
        <v>6</v>
      </c>
      <c r="E7" s="27">
        <f t="shared" si="1"/>
        <v>0.11202068074105989</v>
      </c>
      <c r="F7" s="29">
        <v>39.200000000000003</v>
      </c>
      <c r="G7" s="31">
        <f t="shared" si="0"/>
        <v>2.814878644262531E-2</v>
      </c>
    </row>
    <row r="8" spans="2:7" x14ac:dyDescent="0.3">
      <c r="B8" s="3" t="s">
        <v>5</v>
      </c>
      <c r="C8" s="23">
        <v>6</v>
      </c>
      <c r="D8" s="25">
        <v>61</v>
      </c>
      <c r="E8" s="27">
        <f t="shared" si="1"/>
        <v>0.26281775096940974</v>
      </c>
      <c r="F8" s="29">
        <v>304.39999999999998</v>
      </c>
      <c r="G8" s="31">
        <f t="shared" si="0"/>
        <v>0.21858394370242712</v>
      </c>
    </row>
    <row r="9" spans="2:7" x14ac:dyDescent="0.3">
      <c r="B9" s="3" t="s">
        <v>6</v>
      </c>
      <c r="C9" s="23">
        <v>10</v>
      </c>
      <c r="D9" s="25">
        <v>20</v>
      </c>
      <c r="E9" s="27">
        <f t="shared" si="1"/>
        <v>0.1436162573603332</v>
      </c>
      <c r="F9" s="29">
        <v>196.1</v>
      </c>
      <c r="G9" s="31">
        <f t="shared" si="0"/>
        <v>0.14081574034180669</v>
      </c>
    </row>
    <row r="10" spans="2:7" ht="15" thickBot="1" x14ac:dyDescent="0.35">
      <c r="B10" s="4" t="s">
        <v>7</v>
      </c>
      <c r="C10" s="34">
        <v>4</v>
      </c>
      <c r="D10" s="36">
        <v>13</v>
      </c>
      <c r="E10" s="38">
        <f t="shared" si="1"/>
        <v>3.734022691368663E-2</v>
      </c>
      <c r="F10" s="40">
        <v>64.5</v>
      </c>
      <c r="G10" s="42">
        <f t="shared" si="0"/>
        <v>4.6316242998707458E-2</v>
      </c>
    </row>
    <row r="11" spans="2:7" ht="15" thickBot="1" x14ac:dyDescent="0.35">
      <c r="C11" s="9"/>
      <c r="D11" s="9"/>
      <c r="E11" s="12">
        <f>SUM(E3:E10)</f>
        <v>4.6542438604049972</v>
      </c>
      <c r="F11" s="13"/>
      <c r="G11" s="14">
        <f>SUM(G3:G10)</f>
        <v>6.3753410886112309</v>
      </c>
    </row>
    <row r="12" spans="2:7" ht="15" thickTop="1" x14ac:dyDescent="0.3">
      <c r="B12" s="1" t="s">
        <v>33</v>
      </c>
      <c r="D12" s="5"/>
      <c r="E12" s="5"/>
      <c r="F12" s="5"/>
      <c r="G12" s="5"/>
    </row>
    <row r="13" spans="2:7" x14ac:dyDescent="0.3">
      <c r="B13" s="1" t="s">
        <v>26</v>
      </c>
      <c r="D13" s="5"/>
      <c r="E13" s="5"/>
      <c r="F13" s="5"/>
      <c r="G13" s="5"/>
    </row>
    <row r="14" spans="2:7" ht="15" thickBot="1" x14ac:dyDescent="0.35">
      <c r="B14" s="1"/>
      <c r="D14" s="5"/>
      <c r="E14" s="5"/>
      <c r="F14" s="5"/>
      <c r="G14" s="5"/>
    </row>
    <row r="15" spans="2:7" ht="15" thickBot="1" x14ac:dyDescent="0.35">
      <c r="B15" s="11" t="s">
        <v>9</v>
      </c>
      <c r="C15" s="24">
        <v>3647.6</v>
      </c>
      <c r="D15" s="26">
        <v>0</v>
      </c>
      <c r="E15" s="28">
        <f>C15*D15/1392.6</f>
        <v>0</v>
      </c>
      <c r="F15" s="30">
        <v>0</v>
      </c>
      <c r="G15" s="32">
        <f>F15/1392.6</f>
        <v>0</v>
      </c>
    </row>
    <row r="17" spans="6:6" x14ac:dyDescent="0.3">
      <c r="F17" s="1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A9244-0A80-4493-A8C1-1E52399A1092}">
  <dimension ref="B1:G17"/>
  <sheetViews>
    <sheetView topLeftCell="B1" workbookViewId="0">
      <selection activeCell="B2" sqref="B2"/>
    </sheetView>
  </sheetViews>
  <sheetFormatPr defaultRowHeight="14.4" x14ac:dyDescent="0.3"/>
  <cols>
    <col min="2" max="2" width="62.109375" customWidth="1"/>
    <col min="3" max="3" width="10.33203125" style="5" customWidth="1"/>
    <col min="4" max="4" width="12" bestFit="1" customWidth="1"/>
    <col min="5" max="5" width="11.5546875" customWidth="1"/>
    <col min="6" max="6" width="12.109375" customWidth="1"/>
    <col min="7" max="7" width="10.88671875" customWidth="1"/>
  </cols>
  <sheetData>
    <row r="1" spans="2:7" ht="15" thickBot="1" x14ac:dyDescent="0.35">
      <c r="G1" s="10"/>
    </row>
    <row r="2" spans="2:7" ht="72.599999999999994" thickBot="1" x14ac:dyDescent="0.35">
      <c r="B2" s="8" t="s">
        <v>12</v>
      </c>
      <c r="C2" s="6" t="s">
        <v>27</v>
      </c>
      <c r="D2" s="7" t="s">
        <v>8</v>
      </c>
      <c r="E2" s="6" t="s">
        <v>11</v>
      </c>
      <c r="F2" s="6" t="s">
        <v>25</v>
      </c>
      <c r="G2" s="6" t="s">
        <v>24</v>
      </c>
    </row>
    <row r="3" spans="2:7" x14ac:dyDescent="0.3">
      <c r="B3" s="2" t="s">
        <v>0</v>
      </c>
      <c r="C3" s="43">
        <v>50</v>
      </c>
      <c r="D3" s="46">
        <v>0</v>
      </c>
      <c r="E3" s="37">
        <f>C3*D3/1392.6</f>
        <v>0</v>
      </c>
      <c r="F3" s="49">
        <v>0</v>
      </c>
      <c r="G3" s="41">
        <f t="shared" ref="G3:G10" si="0">F3/1392.6</f>
        <v>0</v>
      </c>
    </row>
    <row r="4" spans="2:7" x14ac:dyDescent="0.3">
      <c r="B4" s="3" t="s">
        <v>1</v>
      </c>
      <c r="C4" s="44">
        <v>50</v>
      </c>
      <c r="D4" s="47">
        <v>8</v>
      </c>
      <c r="E4" s="27">
        <f t="shared" ref="E4:E10" si="1">C4*D4/1392.6</f>
        <v>0.28723251472066641</v>
      </c>
      <c r="F4" s="50">
        <v>156.1</v>
      </c>
      <c r="G4" s="31">
        <f t="shared" si="0"/>
        <v>0.11209248886974006</v>
      </c>
    </row>
    <row r="5" spans="2:7" x14ac:dyDescent="0.3">
      <c r="B5" s="3" t="s">
        <v>2</v>
      </c>
      <c r="C5" s="44">
        <v>20</v>
      </c>
      <c r="D5" s="47">
        <v>55</v>
      </c>
      <c r="E5" s="27">
        <f t="shared" si="1"/>
        <v>0.78988941548183256</v>
      </c>
      <c r="F5" s="50">
        <v>593.9</v>
      </c>
      <c r="G5" s="31">
        <f t="shared" si="0"/>
        <v>0.42646847623150941</v>
      </c>
    </row>
    <row r="6" spans="2:7" x14ac:dyDescent="0.3">
      <c r="B6" s="3" t="s">
        <v>3</v>
      </c>
      <c r="C6" s="44">
        <v>7.5</v>
      </c>
      <c r="D6" s="47">
        <v>1</v>
      </c>
      <c r="E6" s="27">
        <f t="shared" si="1"/>
        <v>5.3856096510124952E-3</v>
      </c>
      <c r="F6" s="50">
        <v>8.1</v>
      </c>
      <c r="G6" s="31">
        <f t="shared" si="0"/>
        <v>5.8164584230934943E-3</v>
      </c>
    </row>
    <row r="7" spans="2:7" x14ac:dyDescent="0.3">
      <c r="B7" s="3" t="s">
        <v>4</v>
      </c>
      <c r="C7" s="44">
        <v>26</v>
      </c>
      <c r="D7" s="47">
        <v>1</v>
      </c>
      <c r="E7" s="27">
        <f t="shared" si="1"/>
        <v>1.8670113456843315E-2</v>
      </c>
      <c r="F7" s="50">
        <v>9.6999999999999993</v>
      </c>
      <c r="G7" s="31">
        <f t="shared" si="0"/>
        <v>6.9653884819761598E-3</v>
      </c>
    </row>
    <row r="8" spans="2:7" x14ac:dyDescent="0.3">
      <c r="B8" s="3" t="s">
        <v>5</v>
      </c>
      <c r="C8" s="44">
        <v>6</v>
      </c>
      <c r="D8" s="47">
        <v>34</v>
      </c>
      <c r="E8" s="27">
        <f t="shared" si="1"/>
        <v>0.14648858250753985</v>
      </c>
      <c r="F8" s="50">
        <v>100.7</v>
      </c>
      <c r="G8" s="31">
        <f t="shared" si="0"/>
        <v>7.2310785580927767E-2</v>
      </c>
    </row>
    <row r="9" spans="2:7" x14ac:dyDescent="0.3">
      <c r="B9" s="3" t="s">
        <v>6</v>
      </c>
      <c r="C9" s="44">
        <v>10</v>
      </c>
      <c r="D9" s="47">
        <v>6</v>
      </c>
      <c r="E9" s="27">
        <f t="shared" si="1"/>
        <v>4.3084877208099961E-2</v>
      </c>
      <c r="F9" s="50">
        <v>21</v>
      </c>
      <c r="G9" s="31">
        <f t="shared" si="0"/>
        <v>1.5079707022834985E-2</v>
      </c>
    </row>
    <row r="10" spans="2:7" ht="15" thickBot="1" x14ac:dyDescent="0.35">
      <c r="B10" s="4" t="s">
        <v>7</v>
      </c>
      <c r="C10" s="45">
        <v>4</v>
      </c>
      <c r="D10" s="48">
        <v>2</v>
      </c>
      <c r="E10" s="38">
        <f t="shared" si="1"/>
        <v>5.7446502944133284E-3</v>
      </c>
      <c r="F10" s="51">
        <v>6</v>
      </c>
      <c r="G10" s="42">
        <f t="shared" si="0"/>
        <v>4.3084877208099956E-3</v>
      </c>
    </row>
    <row r="11" spans="2:7" ht="15" thickBot="1" x14ac:dyDescent="0.35">
      <c r="D11" s="5"/>
      <c r="E11" s="12">
        <f>SUM(E3:E10)</f>
        <v>1.2964957633204082</v>
      </c>
      <c r="F11" s="22"/>
      <c r="G11" s="14">
        <f>SUM(G3:G10)</f>
        <v>0.64304179233089198</v>
      </c>
    </row>
    <row r="12" spans="2:7" ht="15" thickTop="1" x14ac:dyDescent="0.3">
      <c r="B12" s="1" t="s">
        <v>28</v>
      </c>
      <c r="D12" s="5"/>
      <c r="E12" s="5"/>
      <c r="F12" s="5"/>
      <c r="G12" s="5"/>
    </row>
    <row r="13" spans="2:7" x14ac:dyDescent="0.3">
      <c r="B13" s="1" t="s">
        <v>26</v>
      </c>
      <c r="D13" s="5"/>
      <c r="E13" s="5"/>
      <c r="F13" s="5"/>
      <c r="G13" s="5"/>
    </row>
    <row r="14" spans="2:7" ht="15" thickBot="1" x14ac:dyDescent="0.35">
      <c r="B14" s="1"/>
      <c r="D14" s="5"/>
      <c r="E14" s="5"/>
      <c r="F14" s="5"/>
      <c r="G14" s="5"/>
    </row>
    <row r="15" spans="2:7" ht="15" thickBot="1" x14ac:dyDescent="0.35">
      <c r="B15" s="11" t="s">
        <v>9</v>
      </c>
      <c r="C15" s="24">
        <v>3647.6</v>
      </c>
      <c r="D15" s="26">
        <v>0</v>
      </c>
      <c r="E15" s="28">
        <f>C15*D15/1392.6</f>
        <v>0</v>
      </c>
      <c r="F15" s="30">
        <v>0</v>
      </c>
      <c r="G15" s="32">
        <f>F15/1392.6</f>
        <v>0</v>
      </c>
    </row>
    <row r="17" spans="6:6" x14ac:dyDescent="0.3">
      <c r="F17" s="1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55EDB-44A0-42B8-BC20-2692E4A33A99}">
  <dimension ref="B1:G17"/>
  <sheetViews>
    <sheetView topLeftCell="B1" workbookViewId="0">
      <selection activeCell="B2" sqref="B2"/>
    </sheetView>
  </sheetViews>
  <sheetFormatPr defaultRowHeight="14.4" x14ac:dyDescent="0.3"/>
  <cols>
    <col min="2" max="2" width="62.109375" customWidth="1"/>
    <col min="3" max="3" width="10.33203125" style="5" customWidth="1"/>
    <col min="4" max="4" width="12" bestFit="1" customWidth="1"/>
    <col min="5" max="5" width="11.5546875" customWidth="1"/>
    <col min="6" max="6" width="12.109375" customWidth="1"/>
    <col min="7" max="7" width="10.88671875" customWidth="1"/>
  </cols>
  <sheetData>
    <row r="1" spans="2:7" ht="15" thickBot="1" x14ac:dyDescent="0.35">
      <c r="G1" s="10"/>
    </row>
    <row r="2" spans="2:7" ht="72.599999999999994" thickBot="1" x14ac:dyDescent="0.35">
      <c r="B2" s="8" t="s">
        <v>13</v>
      </c>
      <c r="C2" s="6" t="s">
        <v>27</v>
      </c>
      <c r="D2" s="7" t="s">
        <v>8</v>
      </c>
      <c r="E2" s="6" t="s">
        <v>11</v>
      </c>
      <c r="F2" s="6" t="s">
        <v>25</v>
      </c>
      <c r="G2" s="6" t="s">
        <v>24</v>
      </c>
    </row>
    <row r="3" spans="2:7" x14ac:dyDescent="0.3">
      <c r="B3" s="2" t="s">
        <v>0</v>
      </c>
      <c r="C3" s="43">
        <v>50</v>
      </c>
      <c r="D3" s="46"/>
      <c r="E3" s="27">
        <f t="shared" ref="E3:E10" si="0">C3*D3/1392.6</f>
        <v>0</v>
      </c>
      <c r="F3" s="39"/>
      <c r="G3" s="41"/>
    </row>
    <row r="4" spans="2:7" x14ac:dyDescent="0.3">
      <c r="B4" s="3" t="s">
        <v>1</v>
      </c>
      <c r="C4" s="44">
        <v>50</v>
      </c>
      <c r="D4" s="47">
        <v>16</v>
      </c>
      <c r="E4" s="27">
        <f t="shared" si="0"/>
        <v>0.57446502944133282</v>
      </c>
      <c r="F4" s="29">
        <v>424.3</v>
      </c>
      <c r="G4" s="31">
        <f t="shared" ref="G4:G10" si="1">F4/1392.6</f>
        <v>0.30468188998994689</v>
      </c>
    </row>
    <row r="5" spans="2:7" x14ac:dyDescent="0.3">
      <c r="B5" s="3" t="s">
        <v>2</v>
      </c>
      <c r="C5" s="44">
        <v>20</v>
      </c>
      <c r="D5" s="47">
        <v>151</v>
      </c>
      <c r="E5" s="27">
        <f t="shared" si="0"/>
        <v>2.1686054861410313</v>
      </c>
      <c r="F5" s="29">
        <v>2178.6999999999998</v>
      </c>
      <c r="G5" s="31">
        <f t="shared" si="1"/>
        <v>1.5644836995547895</v>
      </c>
    </row>
    <row r="6" spans="2:7" x14ac:dyDescent="0.3">
      <c r="B6" s="3" t="s">
        <v>3</v>
      </c>
      <c r="C6" s="44">
        <v>7.5</v>
      </c>
      <c r="D6" s="47">
        <v>30</v>
      </c>
      <c r="E6" s="27">
        <f t="shared" si="0"/>
        <v>0.16156828953037486</v>
      </c>
      <c r="F6" s="29">
        <v>358.6</v>
      </c>
      <c r="G6" s="31">
        <f t="shared" si="1"/>
        <v>0.25750394944707744</v>
      </c>
    </row>
    <row r="7" spans="2:7" x14ac:dyDescent="0.3">
      <c r="B7" s="3" t="s">
        <v>4</v>
      </c>
      <c r="C7" s="44">
        <v>26</v>
      </c>
      <c r="D7" s="47">
        <v>1</v>
      </c>
      <c r="E7" s="27">
        <f t="shared" si="0"/>
        <v>1.8670113456843315E-2</v>
      </c>
      <c r="F7" s="29">
        <v>16</v>
      </c>
      <c r="G7" s="31">
        <f t="shared" si="1"/>
        <v>1.1489300588826657E-2</v>
      </c>
    </row>
    <row r="8" spans="2:7" x14ac:dyDescent="0.3">
      <c r="B8" s="3" t="s">
        <v>5</v>
      </c>
      <c r="C8" s="44">
        <v>6</v>
      </c>
      <c r="D8" s="47">
        <v>123</v>
      </c>
      <c r="E8" s="27">
        <f t="shared" si="0"/>
        <v>0.52994398965962952</v>
      </c>
      <c r="F8" s="29">
        <v>591.20000000000005</v>
      </c>
      <c r="G8" s="31">
        <f t="shared" si="1"/>
        <v>0.42452965675714499</v>
      </c>
    </row>
    <row r="9" spans="2:7" x14ac:dyDescent="0.3">
      <c r="B9" s="3" t="s">
        <v>6</v>
      </c>
      <c r="C9" s="44">
        <v>10</v>
      </c>
      <c r="D9" s="47">
        <v>72</v>
      </c>
      <c r="E9" s="27">
        <f t="shared" si="0"/>
        <v>0.51701852649719948</v>
      </c>
      <c r="F9" s="29">
        <v>622</v>
      </c>
      <c r="G9" s="31">
        <f t="shared" si="1"/>
        <v>0.44664656039063627</v>
      </c>
    </row>
    <row r="10" spans="2:7" ht="15" thickBot="1" x14ac:dyDescent="0.35">
      <c r="B10" s="4" t="s">
        <v>7</v>
      </c>
      <c r="C10" s="45">
        <v>4</v>
      </c>
      <c r="D10" s="48">
        <v>2</v>
      </c>
      <c r="E10" s="38">
        <f t="shared" si="0"/>
        <v>5.7446502944133284E-3</v>
      </c>
      <c r="F10" s="40">
        <v>7.9</v>
      </c>
      <c r="G10" s="42">
        <f t="shared" si="1"/>
        <v>5.6728421657331616E-3</v>
      </c>
    </row>
    <row r="11" spans="2:7" ht="15" thickBot="1" x14ac:dyDescent="0.35">
      <c r="D11" s="5"/>
      <c r="E11" s="12">
        <f>SUM(E3:E10)</f>
        <v>3.9760160850208246</v>
      </c>
      <c r="F11" s="13"/>
      <c r="G11" s="14">
        <f>SUM(G3:G10)</f>
        <v>3.0150078988941549</v>
      </c>
    </row>
    <row r="12" spans="2:7" ht="15" thickTop="1" x14ac:dyDescent="0.3">
      <c r="B12" s="1" t="s">
        <v>28</v>
      </c>
      <c r="D12" s="5"/>
      <c r="E12" s="5"/>
      <c r="F12" s="5"/>
      <c r="G12" s="5"/>
    </row>
    <row r="13" spans="2:7" x14ac:dyDescent="0.3">
      <c r="B13" s="1" t="s">
        <v>26</v>
      </c>
      <c r="D13" s="5"/>
      <c r="E13" s="5"/>
      <c r="F13" s="5"/>
      <c r="G13" s="5"/>
    </row>
    <row r="14" spans="2:7" ht="15" thickBot="1" x14ac:dyDescent="0.35">
      <c r="B14" s="1"/>
      <c r="D14" s="5"/>
      <c r="E14" s="5"/>
      <c r="F14" s="5"/>
      <c r="G14" s="5"/>
    </row>
    <row r="15" spans="2:7" ht="15" thickBot="1" x14ac:dyDescent="0.35">
      <c r="B15" s="11" t="s">
        <v>9</v>
      </c>
      <c r="C15" s="24">
        <v>3647.6</v>
      </c>
      <c r="D15" s="26">
        <v>0</v>
      </c>
      <c r="E15" s="28">
        <f>C15*D15/1392.6</f>
        <v>0</v>
      </c>
      <c r="F15" s="30">
        <v>0</v>
      </c>
      <c r="G15" s="32">
        <f>F15/1392.6</f>
        <v>0</v>
      </c>
    </row>
    <row r="17" spans="6:6" x14ac:dyDescent="0.3">
      <c r="F17" s="1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D20F9-F9E5-4047-ACFE-3D350CF6A805}">
  <dimension ref="B1:G16"/>
  <sheetViews>
    <sheetView topLeftCell="B1" workbookViewId="0">
      <selection activeCell="B2" sqref="B2"/>
    </sheetView>
  </sheetViews>
  <sheetFormatPr defaultRowHeight="14.4" x14ac:dyDescent="0.3"/>
  <cols>
    <col min="2" max="2" width="62.109375" customWidth="1"/>
    <col min="3" max="3" width="10.33203125" style="5" customWidth="1"/>
    <col min="4" max="4" width="12" bestFit="1" customWidth="1"/>
    <col min="5" max="5" width="11.5546875" customWidth="1"/>
    <col min="6" max="6" width="12.109375" customWidth="1"/>
    <col min="7" max="7" width="10.88671875" customWidth="1"/>
  </cols>
  <sheetData>
    <row r="1" spans="2:7" ht="15" thickBot="1" x14ac:dyDescent="0.35">
      <c r="G1" s="10"/>
    </row>
    <row r="2" spans="2:7" ht="72.599999999999994" thickBot="1" x14ac:dyDescent="0.35">
      <c r="B2" s="8" t="s">
        <v>29</v>
      </c>
      <c r="C2" s="6" t="s">
        <v>27</v>
      </c>
      <c r="D2" s="7" t="s">
        <v>8</v>
      </c>
      <c r="E2" s="6" t="s">
        <v>11</v>
      </c>
      <c r="F2" s="6" t="s">
        <v>25</v>
      </c>
      <c r="G2" s="6" t="s">
        <v>24</v>
      </c>
    </row>
    <row r="3" spans="2:7" x14ac:dyDescent="0.3">
      <c r="B3" s="2" t="s">
        <v>0</v>
      </c>
      <c r="C3" s="43">
        <v>50</v>
      </c>
      <c r="D3" s="46">
        <v>8</v>
      </c>
      <c r="E3" s="37">
        <f>C3*D3/1392.6</f>
        <v>0.28723251472066641</v>
      </c>
      <c r="F3" s="39">
        <v>176.9</v>
      </c>
      <c r="G3" s="41">
        <f t="shared" ref="G3:G10" si="0">F3/1392.6</f>
        <v>0.12702857963521472</v>
      </c>
    </row>
    <row r="4" spans="2:7" x14ac:dyDescent="0.3">
      <c r="B4" s="3" t="s">
        <v>1</v>
      </c>
      <c r="C4" s="44">
        <v>50</v>
      </c>
      <c r="D4" s="47">
        <v>52</v>
      </c>
      <c r="E4" s="27">
        <f t="shared" ref="E4:E10" si="1">C4*D4/1392.6</f>
        <v>1.8670113456843316</v>
      </c>
      <c r="F4" s="29">
        <v>4385</v>
      </c>
      <c r="G4" s="31">
        <f t="shared" si="0"/>
        <v>3.1487864426253056</v>
      </c>
    </row>
    <row r="5" spans="2:7" x14ac:dyDescent="0.3">
      <c r="B5" s="3" t="s">
        <v>2</v>
      </c>
      <c r="C5" s="44">
        <v>20</v>
      </c>
      <c r="D5" s="47">
        <v>535</v>
      </c>
      <c r="E5" s="27">
        <f t="shared" si="1"/>
        <v>7.6834697687778259</v>
      </c>
      <c r="F5" s="29">
        <v>11665.4</v>
      </c>
      <c r="G5" s="31">
        <f t="shared" si="0"/>
        <v>8.3767054430561547</v>
      </c>
    </row>
    <row r="6" spans="2:7" x14ac:dyDescent="0.3">
      <c r="B6" s="3" t="s">
        <v>3</v>
      </c>
      <c r="C6" s="44">
        <v>7.5</v>
      </c>
      <c r="D6" s="47">
        <v>113</v>
      </c>
      <c r="E6" s="27">
        <f t="shared" si="1"/>
        <v>0.60857389056441191</v>
      </c>
      <c r="F6" s="29">
        <v>1496.6</v>
      </c>
      <c r="G6" s="31">
        <f t="shared" si="0"/>
        <v>1.0746804538273733</v>
      </c>
    </row>
    <row r="7" spans="2:7" x14ac:dyDescent="0.3">
      <c r="B7" s="3" t="s">
        <v>4</v>
      </c>
      <c r="C7" s="44">
        <v>26</v>
      </c>
      <c r="D7" s="47">
        <v>14</v>
      </c>
      <c r="E7" s="27">
        <f t="shared" si="1"/>
        <v>0.26138158839580644</v>
      </c>
      <c r="F7" s="29">
        <v>508.5</v>
      </c>
      <c r="G7" s="31">
        <f t="shared" si="0"/>
        <v>0.36514433433864718</v>
      </c>
    </row>
    <row r="8" spans="2:7" x14ac:dyDescent="0.3">
      <c r="B8" s="3" t="s">
        <v>5</v>
      </c>
      <c r="C8" s="44">
        <v>6</v>
      </c>
      <c r="D8" s="47">
        <v>479</v>
      </c>
      <c r="E8" s="27">
        <f t="shared" si="1"/>
        <v>2.063765618267988</v>
      </c>
      <c r="F8" s="29">
        <v>2419.8000000000002</v>
      </c>
      <c r="G8" s="31">
        <f t="shared" si="0"/>
        <v>1.7376130978026716</v>
      </c>
    </row>
    <row r="9" spans="2:7" x14ac:dyDescent="0.3">
      <c r="B9" s="3" t="s">
        <v>6</v>
      </c>
      <c r="C9" s="44">
        <v>10</v>
      </c>
      <c r="D9" s="47">
        <v>134</v>
      </c>
      <c r="E9" s="27">
        <f t="shared" si="1"/>
        <v>0.96222892431423246</v>
      </c>
      <c r="F9" s="29">
        <v>729.9</v>
      </c>
      <c r="G9" s="31">
        <f t="shared" si="0"/>
        <v>0.52412753123653599</v>
      </c>
    </row>
    <row r="10" spans="2:7" ht="15" thickBot="1" x14ac:dyDescent="0.35">
      <c r="B10" s="4" t="s">
        <v>7</v>
      </c>
      <c r="C10" s="45">
        <v>4</v>
      </c>
      <c r="D10" s="48">
        <v>32</v>
      </c>
      <c r="E10" s="38">
        <f t="shared" si="1"/>
        <v>9.1914404710613254E-2</v>
      </c>
      <c r="F10" s="40">
        <v>104.4</v>
      </c>
      <c r="G10" s="42">
        <f t="shared" si="0"/>
        <v>7.4967686342093928E-2</v>
      </c>
    </row>
    <row r="11" spans="2:7" ht="15.6" thickTop="1" thickBot="1" x14ac:dyDescent="0.35">
      <c r="D11" s="5"/>
      <c r="E11" s="12">
        <f>SUM(E3:E10)</f>
        <v>13.825578055435875</v>
      </c>
      <c r="F11" s="5"/>
      <c r="G11" s="15">
        <f>SUM(G3:G10)</f>
        <v>15.429053568863996</v>
      </c>
    </row>
    <row r="12" spans="2:7" ht="15" thickTop="1" x14ac:dyDescent="0.3">
      <c r="B12" s="1" t="s">
        <v>30</v>
      </c>
      <c r="D12" s="5"/>
      <c r="E12" s="16"/>
      <c r="F12" s="5"/>
      <c r="G12" s="16"/>
    </row>
    <row r="13" spans="2:7" x14ac:dyDescent="0.3">
      <c r="B13" s="1" t="s">
        <v>28</v>
      </c>
      <c r="D13" s="5"/>
      <c r="E13" s="16"/>
      <c r="F13" s="5"/>
      <c r="G13" s="16"/>
    </row>
    <row r="14" spans="2:7" x14ac:dyDescent="0.3">
      <c r="B14" s="1" t="s">
        <v>26</v>
      </c>
      <c r="D14" s="5"/>
      <c r="E14" s="16"/>
      <c r="F14" s="5"/>
      <c r="G14" s="16"/>
    </row>
    <row r="15" spans="2:7" ht="15" thickBot="1" x14ac:dyDescent="0.35">
      <c r="D15" s="5"/>
      <c r="E15" s="16"/>
      <c r="F15" s="5"/>
      <c r="G15" s="16"/>
    </row>
    <row r="16" spans="2:7" ht="15" thickBot="1" x14ac:dyDescent="0.35">
      <c r="B16" s="11" t="s">
        <v>9</v>
      </c>
      <c r="C16" s="24">
        <v>3647.6</v>
      </c>
      <c r="D16" s="26">
        <v>2</v>
      </c>
      <c r="E16" s="28">
        <f>C16*D16/1392.6</f>
        <v>5.2385466034755135</v>
      </c>
      <c r="F16" s="30">
        <v>264.3</v>
      </c>
      <c r="G16" s="32">
        <f>F16/1392.6</f>
        <v>0.18978888410168032</v>
      </c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89104-C061-4050-BCF0-8F14A2C8E0F6}">
  <dimension ref="B1:G17"/>
  <sheetViews>
    <sheetView topLeftCell="B1" workbookViewId="0">
      <selection activeCell="B2" sqref="B2"/>
    </sheetView>
  </sheetViews>
  <sheetFormatPr defaultRowHeight="14.4" x14ac:dyDescent="0.3"/>
  <cols>
    <col min="2" max="2" width="62.109375" customWidth="1"/>
    <col min="3" max="3" width="10.33203125" style="5" customWidth="1"/>
    <col min="4" max="4" width="12" bestFit="1" customWidth="1"/>
    <col min="5" max="5" width="11.5546875" customWidth="1"/>
    <col min="6" max="6" width="12.109375" customWidth="1"/>
    <col min="7" max="7" width="10.88671875" customWidth="1"/>
  </cols>
  <sheetData>
    <row r="1" spans="2:7" ht="15" thickBot="1" x14ac:dyDescent="0.35">
      <c r="G1" s="10"/>
    </row>
    <row r="2" spans="2:7" ht="72.599999999999994" thickBot="1" x14ac:dyDescent="0.35">
      <c r="B2" s="8" t="s">
        <v>14</v>
      </c>
      <c r="C2" s="6" t="s">
        <v>27</v>
      </c>
      <c r="D2" s="7" t="s">
        <v>8</v>
      </c>
      <c r="E2" s="6" t="s">
        <v>11</v>
      </c>
      <c r="F2" s="6" t="s">
        <v>25</v>
      </c>
      <c r="G2" s="6" t="s">
        <v>24</v>
      </c>
    </row>
    <row r="3" spans="2:7" x14ac:dyDescent="0.3">
      <c r="B3" s="2" t="s">
        <v>0</v>
      </c>
      <c r="C3" s="43">
        <v>50</v>
      </c>
      <c r="D3" s="46">
        <v>2</v>
      </c>
      <c r="E3" s="37">
        <f>C3*D3/1392.6</f>
        <v>7.1808128680166602E-2</v>
      </c>
      <c r="F3" s="52">
        <v>38.1</v>
      </c>
      <c r="G3" s="41">
        <f>F3/1392.6</f>
        <v>2.7358897027143475E-2</v>
      </c>
    </row>
    <row r="4" spans="2:7" x14ac:dyDescent="0.3">
      <c r="B4" s="3" t="s">
        <v>1</v>
      </c>
      <c r="C4" s="44">
        <v>50</v>
      </c>
      <c r="D4" s="47">
        <v>1</v>
      </c>
      <c r="E4" s="27">
        <f t="shared" ref="E4:E10" si="0">C4*D4/1392.6</f>
        <v>3.5904064340083301E-2</v>
      </c>
      <c r="F4" s="53">
        <v>5.2</v>
      </c>
      <c r="G4" s="31">
        <f>F4/1392.6</f>
        <v>3.7340226913686633E-3</v>
      </c>
    </row>
    <row r="5" spans="2:7" x14ac:dyDescent="0.3">
      <c r="B5" s="3" t="s">
        <v>2</v>
      </c>
      <c r="C5" s="44">
        <v>20</v>
      </c>
      <c r="D5" s="47">
        <v>9</v>
      </c>
      <c r="E5" s="27">
        <f t="shared" si="0"/>
        <v>0.12925463162429987</v>
      </c>
      <c r="F5" s="53">
        <v>33.1</v>
      </c>
      <c r="G5" s="31">
        <f>F5/1392.6</f>
        <v>2.3768490593135145E-2</v>
      </c>
    </row>
    <row r="6" spans="2:7" x14ac:dyDescent="0.3">
      <c r="B6" s="3" t="s">
        <v>3</v>
      </c>
      <c r="C6" s="44">
        <v>7.5</v>
      </c>
      <c r="D6" s="47"/>
      <c r="E6" s="27">
        <f t="shared" si="0"/>
        <v>0</v>
      </c>
      <c r="F6" s="53"/>
      <c r="G6" s="31"/>
    </row>
    <row r="7" spans="2:7" x14ac:dyDescent="0.3">
      <c r="B7" s="3" t="s">
        <v>4</v>
      </c>
      <c r="C7" s="44">
        <v>26</v>
      </c>
      <c r="D7" s="47">
        <v>1</v>
      </c>
      <c r="E7" s="27">
        <f t="shared" si="0"/>
        <v>1.8670113456843315E-2</v>
      </c>
      <c r="F7" s="53"/>
      <c r="G7" s="31">
        <f>F7/1392.6</f>
        <v>0</v>
      </c>
    </row>
    <row r="8" spans="2:7" x14ac:dyDescent="0.3">
      <c r="B8" s="3" t="s">
        <v>5</v>
      </c>
      <c r="C8" s="44">
        <v>6</v>
      </c>
      <c r="D8" s="47">
        <v>1</v>
      </c>
      <c r="E8" s="27">
        <f t="shared" si="0"/>
        <v>4.3084877208099956E-3</v>
      </c>
      <c r="F8" s="53">
        <v>9.4</v>
      </c>
      <c r="G8" s="31">
        <f>F8/1392.6</f>
        <v>6.7499640959356602E-3</v>
      </c>
    </row>
    <row r="9" spans="2:7" x14ac:dyDescent="0.3">
      <c r="B9" s="3" t="s">
        <v>6</v>
      </c>
      <c r="C9" s="44">
        <v>10</v>
      </c>
      <c r="D9" s="47">
        <v>9</v>
      </c>
      <c r="E9" s="27">
        <f t="shared" si="0"/>
        <v>6.4627315812149935E-2</v>
      </c>
      <c r="F9" s="53">
        <v>13.6</v>
      </c>
      <c r="G9" s="31">
        <f>F9/1392.6</f>
        <v>9.7659055005026568E-3</v>
      </c>
    </row>
    <row r="10" spans="2:7" ht="15" thickBot="1" x14ac:dyDescent="0.35">
      <c r="B10" s="4" t="s">
        <v>7</v>
      </c>
      <c r="C10" s="45">
        <v>4</v>
      </c>
      <c r="D10" s="48"/>
      <c r="E10" s="27">
        <f t="shared" si="0"/>
        <v>0</v>
      </c>
      <c r="F10" s="54"/>
      <c r="G10" s="42"/>
    </row>
    <row r="11" spans="2:7" ht="15" thickBot="1" x14ac:dyDescent="0.35">
      <c r="D11" s="5"/>
      <c r="E11" s="12">
        <f>SUM(E3:E10)</f>
        <v>0.32457274163435301</v>
      </c>
      <c r="F11" s="13"/>
      <c r="G11" s="14">
        <f>SUM(G3:G10)</f>
        <v>7.1377279908085595E-2</v>
      </c>
    </row>
    <row r="12" spans="2:7" ht="15" thickTop="1" x14ac:dyDescent="0.3">
      <c r="B12" s="1" t="s">
        <v>28</v>
      </c>
      <c r="D12" s="5"/>
      <c r="E12" s="5"/>
      <c r="F12" s="5"/>
      <c r="G12" s="5"/>
    </row>
    <row r="13" spans="2:7" x14ac:dyDescent="0.3">
      <c r="B13" s="1" t="s">
        <v>26</v>
      </c>
      <c r="D13" s="5"/>
      <c r="E13" s="5"/>
      <c r="F13" s="5"/>
      <c r="G13" s="5"/>
    </row>
    <row r="14" spans="2:7" ht="15" thickBot="1" x14ac:dyDescent="0.35">
      <c r="B14" s="1"/>
      <c r="D14" s="5"/>
      <c r="E14" s="5"/>
      <c r="F14" s="5"/>
      <c r="G14" s="5"/>
    </row>
    <row r="15" spans="2:7" ht="15" thickBot="1" x14ac:dyDescent="0.35">
      <c r="B15" s="11" t="s">
        <v>9</v>
      </c>
      <c r="C15" s="24">
        <v>3647.6</v>
      </c>
      <c r="D15" s="26">
        <v>0</v>
      </c>
      <c r="E15" s="28">
        <f>C15*D15/1392.6</f>
        <v>0</v>
      </c>
      <c r="F15" s="30">
        <v>0</v>
      </c>
      <c r="G15" s="32">
        <f>F15/1392.6</f>
        <v>0</v>
      </c>
    </row>
    <row r="17" spans="6:6" x14ac:dyDescent="0.3">
      <c r="F17" s="1"/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4E646-9865-48D6-A066-3981E3715870}">
  <dimension ref="B1:G17"/>
  <sheetViews>
    <sheetView workbookViewId="0">
      <selection activeCell="B2" sqref="B2"/>
    </sheetView>
  </sheetViews>
  <sheetFormatPr defaultRowHeight="14.4" x14ac:dyDescent="0.3"/>
  <cols>
    <col min="2" max="2" width="62.109375" customWidth="1"/>
    <col min="3" max="3" width="10.33203125" style="5" customWidth="1"/>
    <col min="4" max="4" width="12" bestFit="1" customWidth="1"/>
    <col min="5" max="5" width="11.5546875" customWidth="1"/>
    <col min="6" max="6" width="12.109375" customWidth="1"/>
    <col min="7" max="7" width="10.88671875" customWidth="1"/>
  </cols>
  <sheetData>
    <row r="1" spans="2:7" ht="15" thickBot="1" x14ac:dyDescent="0.35">
      <c r="G1" s="10"/>
    </row>
    <row r="2" spans="2:7" ht="72.599999999999994" thickBot="1" x14ac:dyDescent="0.35">
      <c r="B2" s="8" t="s">
        <v>15</v>
      </c>
      <c r="C2" s="6" t="s">
        <v>27</v>
      </c>
      <c r="D2" s="7" t="s">
        <v>8</v>
      </c>
      <c r="E2" s="6" t="s">
        <v>11</v>
      </c>
      <c r="F2" s="6" t="s">
        <v>25</v>
      </c>
      <c r="G2" s="6" t="s">
        <v>24</v>
      </c>
    </row>
    <row r="3" spans="2:7" x14ac:dyDescent="0.3">
      <c r="B3" s="2" t="s">
        <v>0</v>
      </c>
      <c r="C3" s="43">
        <v>50</v>
      </c>
      <c r="D3" s="46"/>
      <c r="E3" s="27">
        <f t="shared" ref="E3:E10" si="0">C3*D3/1392.6</f>
        <v>0</v>
      </c>
      <c r="F3" s="39"/>
      <c r="G3" s="41"/>
    </row>
    <row r="4" spans="2:7" x14ac:dyDescent="0.3">
      <c r="B4" s="3" t="s">
        <v>1</v>
      </c>
      <c r="C4" s="44">
        <v>50</v>
      </c>
      <c r="D4" s="47"/>
      <c r="E4" s="27">
        <f t="shared" si="0"/>
        <v>0</v>
      </c>
      <c r="F4" s="29"/>
      <c r="G4" s="31">
        <f>F4/1392.6</f>
        <v>0</v>
      </c>
    </row>
    <row r="5" spans="2:7" x14ac:dyDescent="0.3">
      <c r="B5" s="3" t="s">
        <v>2</v>
      </c>
      <c r="C5" s="44">
        <v>20</v>
      </c>
      <c r="D5" s="47">
        <v>10</v>
      </c>
      <c r="E5" s="27">
        <f t="shared" si="0"/>
        <v>0.1436162573603332</v>
      </c>
      <c r="F5" s="29">
        <v>282.7</v>
      </c>
      <c r="G5" s="31">
        <f>F5/1392.6</f>
        <v>0.20300157977883096</v>
      </c>
    </row>
    <row r="6" spans="2:7" x14ac:dyDescent="0.3">
      <c r="B6" s="3" t="s">
        <v>3</v>
      </c>
      <c r="C6" s="44">
        <v>7.5</v>
      </c>
      <c r="D6" s="47"/>
      <c r="E6" s="27">
        <f t="shared" si="0"/>
        <v>0</v>
      </c>
      <c r="F6" s="29">
        <v>10.199999999999999</v>
      </c>
      <c r="G6" s="31">
        <f>F6/1392.6</f>
        <v>7.324429125376993E-3</v>
      </c>
    </row>
    <row r="7" spans="2:7" x14ac:dyDescent="0.3">
      <c r="B7" s="3" t="s">
        <v>4</v>
      </c>
      <c r="C7" s="44">
        <v>26</v>
      </c>
      <c r="D7" s="47"/>
      <c r="E7" s="27">
        <f t="shared" si="0"/>
        <v>0</v>
      </c>
      <c r="F7" s="29"/>
      <c r="G7" s="31"/>
    </row>
    <row r="8" spans="2:7" x14ac:dyDescent="0.3">
      <c r="B8" s="3" t="s">
        <v>5</v>
      </c>
      <c r="C8" s="44">
        <v>6</v>
      </c>
      <c r="D8" s="47">
        <v>7</v>
      </c>
      <c r="E8" s="27">
        <f t="shared" si="0"/>
        <v>3.015941404566997E-2</v>
      </c>
      <c r="F8" s="29">
        <v>191.1</v>
      </c>
      <c r="G8" s="31">
        <f>F8/1392.6</f>
        <v>0.13722533390779837</v>
      </c>
    </row>
    <row r="9" spans="2:7" x14ac:dyDescent="0.3">
      <c r="B9" s="3" t="s">
        <v>6</v>
      </c>
      <c r="C9" s="44">
        <v>10</v>
      </c>
      <c r="D9" s="47">
        <v>3</v>
      </c>
      <c r="E9" s="27">
        <f t="shared" si="0"/>
        <v>2.1542438604049981E-2</v>
      </c>
      <c r="F9" s="29">
        <v>203.9</v>
      </c>
      <c r="G9" s="31">
        <f>F9/1392.6</f>
        <v>0.14641677437885969</v>
      </c>
    </row>
    <row r="10" spans="2:7" ht="15" thickBot="1" x14ac:dyDescent="0.35">
      <c r="B10" s="4" t="s">
        <v>7</v>
      </c>
      <c r="C10" s="45">
        <v>4</v>
      </c>
      <c r="D10" s="48"/>
      <c r="E10" s="38">
        <f t="shared" si="0"/>
        <v>0</v>
      </c>
      <c r="F10" s="40"/>
      <c r="G10" s="42">
        <f>F10/1392.6</f>
        <v>0</v>
      </c>
    </row>
    <row r="11" spans="2:7" ht="15" thickBot="1" x14ac:dyDescent="0.35">
      <c r="D11" s="5"/>
      <c r="E11" s="12">
        <f>SUM(E3:E10)</f>
        <v>0.19531811001005314</v>
      </c>
      <c r="F11" s="13"/>
      <c r="G11" s="14">
        <f>SUM(G3:G10)</f>
        <v>0.49396811719086597</v>
      </c>
    </row>
    <row r="12" spans="2:7" ht="15" thickTop="1" x14ac:dyDescent="0.3">
      <c r="B12" s="1" t="s">
        <v>28</v>
      </c>
      <c r="D12" s="5"/>
      <c r="E12" s="5"/>
      <c r="F12" s="5"/>
      <c r="G12" s="5"/>
    </row>
    <row r="13" spans="2:7" x14ac:dyDescent="0.3">
      <c r="B13" s="1" t="s">
        <v>26</v>
      </c>
      <c r="D13" s="5"/>
      <c r="E13" s="5"/>
      <c r="F13" s="5"/>
      <c r="G13" s="5"/>
    </row>
    <row r="14" spans="2:7" ht="15" thickBot="1" x14ac:dyDescent="0.35">
      <c r="B14" s="1"/>
      <c r="D14" s="5"/>
      <c r="E14" s="5"/>
      <c r="F14" s="5"/>
      <c r="G14" s="5"/>
    </row>
    <row r="15" spans="2:7" ht="15" thickBot="1" x14ac:dyDescent="0.35">
      <c r="B15" s="11" t="s">
        <v>9</v>
      </c>
      <c r="C15" s="24">
        <v>3647.6</v>
      </c>
      <c r="D15" s="26">
        <v>0</v>
      </c>
      <c r="E15" s="28">
        <f>C15*D15/1392.6</f>
        <v>0</v>
      </c>
      <c r="F15" s="30">
        <v>0</v>
      </c>
      <c r="G15" s="32">
        <f>F15/1392.6</f>
        <v>0</v>
      </c>
    </row>
    <row r="17" spans="2:7" s="5" customFormat="1" x14ac:dyDescent="0.3">
      <c r="B17"/>
      <c r="D17"/>
      <c r="E17"/>
      <c r="F17" s="1"/>
      <c r="G17"/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2FB86-4D1D-4D45-8B0A-DAF4E3FCCD08}">
  <dimension ref="B1:G17"/>
  <sheetViews>
    <sheetView topLeftCell="B1" workbookViewId="0">
      <selection activeCell="B2" sqref="B2"/>
    </sheetView>
  </sheetViews>
  <sheetFormatPr defaultRowHeight="14.4" x14ac:dyDescent="0.3"/>
  <cols>
    <col min="2" max="2" width="62.109375" customWidth="1"/>
    <col min="3" max="3" width="10.33203125" style="5" customWidth="1"/>
    <col min="4" max="4" width="12" bestFit="1" customWidth="1"/>
    <col min="5" max="5" width="11.5546875" customWidth="1"/>
    <col min="6" max="6" width="12.109375" customWidth="1"/>
    <col min="7" max="7" width="10.88671875" customWidth="1"/>
  </cols>
  <sheetData>
    <row r="1" spans="2:7" ht="15" thickBot="1" x14ac:dyDescent="0.35">
      <c r="G1" s="10"/>
    </row>
    <row r="2" spans="2:7" ht="72.599999999999994" thickBot="1" x14ac:dyDescent="0.35">
      <c r="B2" s="8" t="s">
        <v>16</v>
      </c>
      <c r="C2" s="6" t="s">
        <v>27</v>
      </c>
      <c r="D2" s="7" t="s">
        <v>8</v>
      </c>
      <c r="E2" s="6" t="s">
        <v>11</v>
      </c>
      <c r="F2" s="6" t="s">
        <v>25</v>
      </c>
      <c r="G2" s="6" t="s">
        <v>24</v>
      </c>
    </row>
    <row r="3" spans="2:7" x14ac:dyDescent="0.3">
      <c r="B3" s="2" t="s">
        <v>0</v>
      </c>
      <c r="C3" s="43">
        <v>50</v>
      </c>
      <c r="D3" s="46">
        <v>6</v>
      </c>
      <c r="E3" s="37">
        <f>C3*D3/1392.6</f>
        <v>0.21542438604049979</v>
      </c>
      <c r="F3" s="39">
        <v>138.9</v>
      </c>
      <c r="G3" s="41">
        <f t="shared" ref="G3:G10" si="0">F3/1392.6</f>
        <v>9.9741490736751412E-2</v>
      </c>
    </row>
    <row r="4" spans="2:7" x14ac:dyDescent="0.3">
      <c r="B4" s="3" t="s">
        <v>1</v>
      </c>
      <c r="C4" s="44">
        <v>50</v>
      </c>
      <c r="D4" s="47">
        <v>22</v>
      </c>
      <c r="E4" s="27">
        <f t="shared" ref="E4:E10" si="1">C4*D4/1392.6</f>
        <v>0.78988941548183256</v>
      </c>
      <c r="F4" s="29">
        <v>2880.3</v>
      </c>
      <c r="G4" s="31">
        <f t="shared" si="0"/>
        <v>2.0682895303748388</v>
      </c>
    </row>
    <row r="5" spans="2:7" x14ac:dyDescent="0.3">
      <c r="B5" s="3" t="s">
        <v>2</v>
      </c>
      <c r="C5" s="44">
        <v>20</v>
      </c>
      <c r="D5" s="47">
        <v>175</v>
      </c>
      <c r="E5" s="27">
        <f t="shared" si="1"/>
        <v>2.5132845038058309</v>
      </c>
      <c r="F5" s="29">
        <v>3985.1</v>
      </c>
      <c r="G5" s="31">
        <f t="shared" si="0"/>
        <v>2.8616257360333193</v>
      </c>
    </row>
    <row r="6" spans="2:7" x14ac:dyDescent="0.3">
      <c r="B6" s="3" t="s">
        <v>3</v>
      </c>
      <c r="C6" s="44">
        <v>7.5</v>
      </c>
      <c r="D6" s="47">
        <v>43</v>
      </c>
      <c r="E6" s="27">
        <f t="shared" si="1"/>
        <v>0.23158121499353729</v>
      </c>
      <c r="F6" s="29">
        <v>253.25</v>
      </c>
      <c r="G6" s="31">
        <f t="shared" si="0"/>
        <v>0.18185408588252192</v>
      </c>
    </row>
    <row r="7" spans="2:7" x14ac:dyDescent="0.3">
      <c r="B7" s="3" t="s">
        <v>4</v>
      </c>
      <c r="C7" s="44">
        <v>26</v>
      </c>
      <c r="D7" s="47">
        <v>4</v>
      </c>
      <c r="E7" s="27">
        <f t="shared" si="1"/>
        <v>7.4680453827373261E-2</v>
      </c>
      <c r="F7" s="29">
        <v>21.1</v>
      </c>
      <c r="G7" s="31">
        <f t="shared" si="0"/>
        <v>1.5151515151515154E-2</v>
      </c>
    </row>
    <row r="8" spans="2:7" x14ac:dyDescent="0.3">
      <c r="B8" s="3" t="s">
        <v>5</v>
      </c>
      <c r="C8" s="44">
        <v>6</v>
      </c>
      <c r="D8" s="47">
        <v>75</v>
      </c>
      <c r="E8" s="27">
        <f t="shared" si="1"/>
        <v>0.32313657906074972</v>
      </c>
      <c r="F8" s="29">
        <v>649.1</v>
      </c>
      <c r="G8" s="31">
        <f t="shared" si="0"/>
        <v>0.4661065632629614</v>
      </c>
    </row>
    <row r="9" spans="2:7" x14ac:dyDescent="0.3">
      <c r="B9" s="3" t="s">
        <v>6</v>
      </c>
      <c r="C9" s="44">
        <v>10</v>
      </c>
      <c r="D9" s="47">
        <v>67</v>
      </c>
      <c r="E9" s="27">
        <f t="shared" si="1"/>
        <v>0.48111446215711623</v>
      </c>
      <c r="F9" s="29">
        <v>546.4</v>
      </c>
      <c r="G9" s="31">
        <f t="shared" si="0"/>
        <v>0.39235961510843026</v>
      </c>
    </row>
    <row r="10" spans="2:7" ht="15" thickBot="1" x14ac:dyDescent="0.35">
      <c r="B10" s="3" t="s">
        <v>7</v>
      </c>
      <c r="C10" s="45">
        <v>4</v>
      </c>
      <c r="D10" s="48">
        <v>3</v>
      </c>
      <c r="E10" s="38">
        <f t="shared" si="1"/>
        <v>8.6169754416199913E-3</v>
      </c>
      <c r="F10" s="40">
        <v>2.8</v>
      </c>
      <c r="G10" s="42">
        <f t="shared" si="0"/>
        <v>2.0106276030446646E-3</v>
      </c>
    </row>
    <row r="11" spans="2:7" ht="15" thickBot="1" x14ac:dyDescent="0.35">
      <c r="D11" s="5"/>
      <c r="E11" s="12">
        <f>SUM(E3:E10)</f>
        <v>4.6377279908085596</v>
      </c>
      <c r="F11" s="13"/>
      <c r="G11" s="14">
        <f>SUM(G3:G10)</f>
        <v>6.087139164153383</v>
      </c>
    </row>
    <row r="12" spans="2:7" ht="15" thickTop="1" x14ac:dyDescent="0.3">
      <c r="B12" s="1" t="s">
        <v>28</v>
      </c>
      <c r="D12" s="5"/>
      <c r="E12" s="5"/>
      <c r="F12" s="5"/>
      <c r="G12" s="5"/>
    </row>
    <row r="13" spans="2:7" x14ac:dyDescent="0.3">
      <c r="B13" s="1" t="s">
        <v>26</v>
      </c>
      <c r="D13" s="5"/>
      <c r="E13" s="5"/>
      <c r="F13" s="5"/>
      <c r="G13" s="5"/>
    </row>
    <row r="14" spans="2:7" ht="15" thickBot="1" x14ac:dyDescent="0.35">
      <c r="B14" s="1"/>
      <c r="D14" s="5"/>
      <c r="E14" s="5"/>
      <c r="F14" s="5"/>
      <c r="G14" s="5"/>
    </row>
    <row r="15" spans="2:7" ht="15" thickBot="1" x14ac:dyDescent="0.35">
      <c r="B15" s="11" t="s">
        <v>9</v>
      </c>
      <c r="C15" s="24">
        <v>3647.6</v>
      </c>
      <c r="D15" s="26">
        <v>0</v>
      </c>
      <c r="E15" s="28">
        <f>C15*D15/1392.6</f>
        <v>0</v>
      </c>
      <c r="F15" s="30">
        <v>0</v>
      </c>
      <c r="G15" s="32">
        <f>F15/1392.6</f>
        <v>0</v>
      </c>
    </row>
    <row r="17" spans="2:7" s="5" customFormat="1" x14ac:dyDescent="0.3">
      <c r="B17"/>
      <c r="D17"/>
      <c r="E17"/>
      <c r="F17" s="1"/>
      <c r="G17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0EC89-DF52-43E8-ABB4-7EA97CB740DC}">
  <dimension ref="B1:G17"/>
  <sheetViews>
    <sheetView workbookViewId="0">
      <selection activeCell="B2" sqref="B2"/>
    </sheetView>
  </sheetViews>
  <sheetFormatPr defaultRowHeight="14.4" x14ac:dyDescent="0.3"/>
  <cols>
    <col min="2" max="2" width="62.109375" customWidth="1"/>
    <col min="3" max="3" width="10.33203125" style="5" customWidth="1"/>
    <col min="4" max="4" width="12" bestFit="1" customWidth="1"/>
    <col min="5" max="5" width="11.5546875" customWidth="1"/>
    <col min="6" max="6" width="12.109375" customWidth="1"/>
    <col min="7" max="7" width="10.88671875" customWidth="1"/>
  </cols>
  <sheetData>
    <row r="1" spans="2:7" ht="15" thickBot="1" x14ac:dyDescent="0.35">
      <c r="G1" s="10"/>
    </row>
    <row r="2" spans="2:7" ht="72.599999999999994" thickBot="1" x14ac:dyDescent="0.35">
      <c r="B2" s="8" t="s">
        <v>17</v>
      </c>
      <c r="C2" s="6" t="s">
        <v>27</v>
      </c>
      <c r="D2" s="7" t="s">
        <v>8</v>
      </c>
      <c r="E2" s="6" t="s">
        <v>11</v>
      </c>
      <c r="F2" s="6" t="s">
        <v>25</v>
      </c>
      <c r="G2" s="6" t="s">
        <v>24</v>
      </c>
    </row>
    <row r="3" spans="2:7" x14ac:dyDescent="0.3">
      <c r="B3" s="2" t="s">
        <v>0</v>
      </c>
      <c r="C3" s="43">
        <v>50</v>
      </c>
      <c r="D3" s="55">
        <v>2</v>
      </c>
      <c r="E3" s="56">
        <f>C3*D3/1392.6</f>
        <v>7.1808128680166602E-2</v>
      </c>
      <c r="F3" s="39">
        <v>119.9</v>
      </c>
      <c r="G3" s="41">
        <f>F3/1392.6</f>
        <v>8.6097946287519753E-2</v>
      </c>
    </row>
    <row r="4" spans="2:7" x14ac:dyDescent="0.3">
      <c r="B4" s="3" t="s">
        <v>1</v>
      </c>
      <c r="C4" s="44">
        <v>50</v>
      </c>
      <c r="D4" s="47">
        <v>7</v>
      </c>
      <c r="E4" s="27">
        <f t="shared" ref="E4:E10" si="0">C4*D4/1392.6</f>
        <v>0.2513284503805831</v>
      </c>
      <c r="F4" s="29">
        <v>64.400000000000006</v>
      </c>
      <c r="G4" s="31">
        <f>F4/1392.6</f>
        <v>4.6244434870027294E-2</v>
      </c>
    </row>
    <row r="5" spans="2:7" x14ac:dyDescent="0.3">
      <c r="B5" s="3" t="s">
        <v>2</v>
      </c>
      <c r="C5" s="44">
        <v>20</v>
      </c>
      <c r="D5" s="47">
        <v>60</v>
      </c>
      <c r="E5" s="27">
        <f t="shared" si="0"/>
        <v>0.86169754416199917</v>
      </c>
      <c r="F5" s="29">
        <v>496.9</v>
      </c>
      <c r="G5" s="31">
        <f>F5/1392.6</f>
        <v>0.35681459141174782</v>
      </c>
    </row>
    <row r="6" spans="2:7" x14ac:dyDescent="0.3">
      <c r="B6" s="3" t="s">
        <v>3</v>
      </c>
      <c r="C6" s="44">
        <v>7.5</v>
      </c>
      <c r="D6" s="47">
        <v>6</v>
      </c>
      <c r="E6" s="27">
        <f t="shared" si="0"/>
        <v>3.2313657906074968E-2</v>
      </c>
      <c r="F6" s="29">
        <v>21.9</v>
      </c>
      <c r="G6" s="31">
        <f>F6/1392.6</f>
        <v>1.5725980180956483E-2</v>
      </c>
    </row>
    <row r="7" spans="2:7" x14ac:dyDescent="0.3">
      <c r="B7" s="3" t="s">
        <v>4</v>
      </c>
      <c r="C7" s="44">
        <v>26</v>
      </c>
      <c r="D7" s="47"/>
      <c r="E7" s="27">
        <f t="shared" si="0"/>
        <v>0</v>
      </c>
      <c r="F7" s="29"/>
      <c r="G7" s="31"/>
    </row>
    <row r="8" spans="2:7" x14ac:dyDescent="0.3">
      <c r="B8" s="3" t="s">
        <v>5</v>
      </c>
      <c r="C8" s="44">
        <v>6</v>
      </c>
      <c r="D8" s="47">
        <v>42</v>
      </c>
      <c r="E8" s="27">
        <f t="shared" si="0"/>
        <v>0.18095648427401984</v>
      </c>
      <c r="F8" s="29">
        <v>91</v>
      </c>
      <c r="G8" s="31">
        <f>F8/1392.6</f>
        <v>6.534539709895161E-2</v>
      </c>
    </row>
    <row r="9" spans="2:7" x14ac:dyDescent="0.3">
      <c r="B9" s="3" t="s">
        <v>6</v>
      </c>
      <c r="C9" s="44">
        <v>10</v>
      </c>
      <c r="D9" s="47">
        <v>25</v>
      </c>
      <c r="E9" s="27">
        <f t="shared" si="0"/>
        <v>0.17952032170041649</v>
      </c>
      <c r="F9" s="29">
        <v>33.299999999999997</v>
      </c>
      <c r="G9" s="31">
        <f>F9/1392.6</f>
        <v>2.3912106850495475E-2</v>
      </c>
    </row>
    <row r="10" spans="2:7" ht="15" thickBot="1" x14ac:dyDescent="0.35">
      <c r="B10" s="3" t="s">
        <v>7</v>
      </c>
      <c r="C10" s="44">
        <v>4</v>
      </c>
      <c r="D10" s="47">
        <v>1</v>
      </c>
      <c r="E10" s="27">
        <f t="shared" si="0"/>
        <v>2.8723251472066642E-3</v>
      </c>
      <c r="F10" s="29">
        <v>1.6</v>
      </c>
      <c r="G10" s="31">
        <f>F10/1392.6</f>
        <v>1.1489300588826657E-3</v>
      </c>
    </row>
    <row r="11" spans="2:7" ht="15.6" thickTop="1" thickBot="1" x14ac:dyDescent="0.35">
      <c r="D11" s="5"/>
      <c r="E11" s="12">
        <f>SUM(E3:E10)</f>
        <v>1.5804969122504668</v>
      </c>
      <c r="F11" s="13"/>
      <c r="G11" s="15">
        <f>SUM(G3:G10)</f>
        <v>0.59528938675858101</v>
      </c>
    </row>
    <row r="12" spans="2:7" ht="15" thickTop="1" x14ac:dyDescent="0.3">
      <c r="B12" s="1" t="s">
        <v>28</v>
      </c>
      <c r="D12" s="5"/>
      <c r="E12" s="5"/>
      <c r="F12" s="5"/>
      <c r="G12" s="5"/>
    </row>
    <row r="13" spans="2:7" x14ac:dyDescent="0.3">
      <c r="B13" s="1" t="s">
        <v>26</v>
      </c>
      <c r="D13" s="5"/>
      <c r="E13" s="5"/>
      <c r="F13" s="5"/>
      <c r="G13" s="5"/>
    </row>
    <row r="14" spans="2:7" ht="15" thickBot="1" x14ac:dyDescent="0.35">
      <c r="B14" s="1"/>
      <c r="D14" s="5"/>
      <c r="E14" s="5"/>
      <c r="F14" s="5"/>
      <c r="G14" s="5"/>
    </row>
    <row r="15" spans="2:7" ht="15" thickBot="1" x14ac:dyDescent="0.35">
      <c r="B15" s="11" t="s">
        <v>9</v>
      </c>
      <c r="C15" s="24">
        <v>3647.6</v>
      </c>
      <c r="D15" s="26">
        <v>0</v>
      </c>
      <c r="E15" s="28">
        <f>C15*D15/1392.6</f>
        <v>0</v>
      </c>
      <c r="F15" s="30">
        <v>0</v>
      </c>
      <c r="G15" s="32">
        <f>F15/1392.6</f>
        <v>0</v>
      </c>
    </row>
    <row r="17" spans="2:7" s="5" customFormat="1" x14ac:dyDescent="0.3">
      <c r="B17"/>
      <c r="D17"/>
      <c r="E17"/>
      <c r="F17" s="1"/>
      <c r="G17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State of Nevada</vt:lpstr>
      <vt:lpstr>Carson City</vt:lpstr>
      <vt:lpstr>Churchill</vt:lpstr>
      <vt:lpstr>Douglas</vt:lpstr>
      <vt:lpstr>Elko</vt:lpstr>
      <vt:lpstr>Esmeralda</vt:lpstr>
      <vt:lpstr>Eureka</vt:lpstr>
      <vt:lpstr>Humboldt</vt:lpstr>
      <vt:lpstr>Lander</vt:lpstr>
      <vt:lpstr>Lincoln</vt:lpstr>
      <vt:lpstr>Lyon</vt:lpstr>
      <vt:lpstr>Mineral</vt:lpstr>
      <vt:lpstr>Nye</vt:lpstr>
      <vt:lpstr>Pershing</vt:lpstr>
      <vt:lpstr>Storey</vt:lpstr>
      <vt:lpstr>White Pine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Stanley Morrice</cp:lastModifiedBy>
  <dcterms:created xsi:type="dcterms:W3CDTF">2024-05-09T15:22:01Z</dcterms:created>
  <dcterms:modified xsi:type="dcterms:W3CDTF">2025-06-25T18:06:14Z</dcterms:modified>
  <cp:category/>
</cp:coreProperties>
</file>